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180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Položky!$A$1:$G$54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13" i="3" l="1"/>
  <c r="G12" i="3"/>
  <c r="G9" i="3"/>
  <c r="G10" i="3"/>
  <c r="G8" i="3"/>
  <c r="BE53" i="3" l="1"/>
  <c r="BD53" i="3"/>
  <c r="BC53" i="3"/>
  <c r="BB53" i="3"/>
  <c r="G53" i="3"/>
  <c r="BA53" i="3" s="1"/>
  <c r="BA54" i="3" s="1"/>
  <c r="E14" i="2" s="1"/>
  <c r="B14" i="2"/>
  <c r="A14" i="2"/>
  <c r="BE54" i="3"/>
  <c r="I14" i="2" s="1"/>
  <c r="BD54" i="3"/>
  <c r="H14" i="2" s="1"/>
  <c r="BC54" i="3"/>
  <c r="G14" i="2" s="1"/>
  <c r="BB54" i="3"/>
  <c r="F14" i="2" s="1"/>
  <c r="C54" i="3"/>
  <c r="BE50" i="3"/>
  <c r="BE51" i="3" s="1"/>
  <c r="I13" i="2" s="1"/>
  <c r="BD50" i="3"/>
  <c r="BC50" i="3"/>
  <c r="BB50" i="3"/>
  <c r="G50" i="3"/>
  <c r="BA50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13" i="2"/>
  <c r="A13" i="2"/>
  <c r="C51" i="3"/>
  <c r="BE43" i="3"/>
  <c r="BD43" i="3"/>
  <c r="BC43" i="3"/>
  <c r="BB43" i="3"/>
  <c r="G43" i="3"/>
  <c r="BA43" i="3" s="1"/>
  <c r="BE41" i="3"/>
  <c r="BD41" i="3"/>
  <c r="BC41" i="3"/>
  <c r="BB41" i="3"/>
  <c r="G41" i="3"/>
  <c r="BA41" i="3" s="1"/>
  <c r="BE39" i="3"/>
  <c r="BE45" i="3" s="1"/>
  <c r="I12" i="2" s="1"/>
  <c r="BD39" i="3"/>
  <c r="BC39" i="3"/>
  <c r="BB39" i="3"/>
  <c r="BB45" i="3" s="1"/>
  <c r="F12" i="2" s="1"/>
  <c r="G39" i="3"/>
  <c r="BA39" i="3" s="1"/>
  <c r="B12" i="2"/>
  <c r="A12" i="2"/>
  <c r="C45" i="3"/>
  <c r="BE35" i="3"/>
  <c r="BD35" i="3"/>
  <c r="BC35" i="3"/>
  <c r="BB35" i="3"/>
  <c r="G35" i="3"/>
  <c r="BA35" i="3" s="1"/>
  <c r="BE33" i="3"/>
  <c r="BE37" i="3" s="1"/>
  <c r="I11" i="2" s="1"/>
  <c r="BD33" i="3"/>
  <c r="BC33" i="3"/>
  <c r="BB33" i="3"/>
  <c r="G33" i="3"/>
  <c r="BA33" i="3" s="1"/>
  <c r="B11" i="2"/>
  <c r="A11" i="2"/>
  <c r="C37" i="3"/>
  <c r="BE29" i="3"/>
  <c r="BE31" i="3" s="1"/>
  <c r="I10" i="2" s="1"/>
  <c r="BD29" i="3"/>
  <c r="BD31" i="3" s="1"/>
  <c r="H10" i="2" s="1"/>
  <c r="BC29" i="3"/>
  <c r="BB29" i="3"/>
  <c r="BB31" i="3" s="1"/>
  <c r="F10" i="2" s="1"/>
  <c r="G29" i="3"/>
  <c r="BA29" i="3" s="1"/>
  <c r="BA31" i="3" s="1"/>
  <c r="E10" i="2" s="1"/>
  <c r="B10" i="2"/>
  <c r="A10" i="2"/>
  <c r="BC31" i="3"/>
  <c r="G10" i="2" s="1"/>
  <c r="C31" i="3"/>
  <c r="BE25" i="3"/>
  <c r="BE27" i="3" s="1"/>
  <c r="I9" i="2" s="1"/>
  <c r="BD25" i="3"/>
  <c r="BD27" i="3" s="1"/>
  <c r="H9" i="2" s="1"/>
  <c r="BC25" i="3"/>
  <c r="BC27" i="3" s="1"/>
  <c r="G9" i="2" s="1"/>
  <c r="BB25" i="3"/>
  <c r="BB27" i="3" s="1"/>
  <c r="F9" i="2" s="1"/>
  <c r="G25" i="3"/>
  <c r="BA25" i="3" s="1"/>
  <c r="BA27" i="3" s="1"/>
  <c r="E9" i="2" s="1"/>
  <c r="B9" i="2"/>
  <c r="A9" i="2"/>
  <c r="C27" i="3"/>
  <c r="BE21" i="3"/>
  <c r="BD21" i="3"/>
  <c r="BC21" i="3"/>
  <c r="BB21" i="3"/>
  <c r="G21" i="3"/>
  <c r="BA21" i="3" s="1"/>
  <c r="BE19" i="3"/>
  <c r="BD19" i="3"/>
  <c r="BC19" i="3"/>
  <c r="BC23" i="3" s="1"/>
  <c r="G8" i="2" s="1"/>
  <c r="BB19" i="3"/>
  <c r="G19" i="3"/>
  <c r="BA19" i="3" s="1"/>
  <c r="BE17" i="3"/>
  <c r="BE23" i="3" s="1"/>
  <c r="I8" i="2" s="1"/>
  <c r="BD17" i="3"/>
  <c r="BC17" i="3"/>
  <c r="BB17" i="3"/>
  <c r="G17" i="3"/>
  <c r="BA17" i="3" s="1"/>
  <c r="B8" i="2"/>
  <c r="A8" i="2"/>
  <c r="C23" i="3"/>
  <c r="BE13" i="3"/>
  <c r="BD13" i="3"/>
  <c r="BC13" i="3"/>
  <c r="BB13" i="3"/>
  <c r="BA13" i="3"/>
  <c r="BE12" i="3"/>
  <c r="BD12" i="3"/>
  <c r="BC12" i="3"/>
  <c r="BB12" i="3"/>
  <c r="BA12" i="3"/>
  <c r="BE10" i="3"/>
  <c r="BD10" i="3"/>
  <c r="BC10" i="3"/>
  <c r="BB10" i="3"/>
  <c r="BA10" i="3"/>
  <c r="BE9" i="3"/>
  <c r="BD9" i="3"/>
  <c r="BC9" i="3"/>
  <c r="BB9" i="3"/>
  <c r="BA9" i="3"/>
  <c r="BE8" i="3"/>
  <c r="BD8" i="3"/>
  <c r="BC8" i="3"/>
  <c r="BB8" i="3"/>
  <c r="BA8" i="3"/>
  <c r="B7" i="2"/>
  <c r="A7" i="2"/>
  <c r="G15" i="3"/>
  <c r="C15" i="3"/>
  <c r="C4" i="3"/>
  <c r="F3" i="3"/>
  <c r="C3" i="3"/>
  <c r="C2" i="2"/>
  <c r="C1" i="2"/>
  <c r="F31" i="1"/>
  <c r="G8" i="1"/>
  <c r="G54" i="3" l="1"/>
  <c r="BD45" i="3"/>
  <c r="H12" i="2" s="1"/>
  <c r="BB23" i="3"/>
  <c r="F8" i="2" s="1"/>
  <c r="BC37" i="3"/>
  <c r="G11" i="2" s="1"/>
  <c r="G23" i="3"/>
  <c r="BD23" i="3"/>
  <c r="H8" i="2" s="1"/>
  <c r="BD15" i="3"/>
  <c r="H7" i="2" s="1"/>
  <c r="BC15" i="3"/>
  <c r="G7" i="2" s="1"/>
  <c r="BE15" i="3"/>
  <c r="I7" i="2" s="1"/>
  <c r="I15" i="2" s="1"/>
  <c r="C20" i="1" s="1"/>
  <c r="BB15" i="3"/>
  <c r="F7" i="2" s="1"/>
  <c r="BB51" i="3"/>
  <c r="F13" i="2" s="1"/>
  <c r="BD51" i="3"/>
  <c r="H13" i="2" s="1"/>
  <c r="BC51" i="3"/>
  <c r="G13" i="2" s="1"/>
  <c r="BA15" i="3"/>
  <c r="E7" i="2" s="1"/>
  <c r="BC45" i="3"/>
  <c r="G12" i="2" s="1"/>
  <c r="BB37" i="3"/>
  <c r="F11" i="2" s="1"/>
  <c r="BD37" i="3"/>
  <c r="H11" i="2" s="1"/>
  <c r="BA45" i="3"/>
  <c r="E12" i="2" s="1"/>
  <c r="BA51" i="3"/>
  <c r="E13" i="2" s="1"/>
  <c r="BA23" i="3"/>
  <c r="E8" i="2" s="1"/>
  <c r="BA37" i="3"/>
  <c r="E11" i="2" s="1"/>
  <c r="G27" i="3"/>
  <c r="G31" i="3"/>
  <c r="G37" i="3"/>
  <c r="G45" i="3"/>
  <c r="G51" i="3"/>
  <c r="G15" i="2" l="1"/>
  <c r="C14" i="1" s="1"/>
  <c r="H15" i="2"/>
  <c r="C15" i="1" s="1"/>
  <c r="F15" i="2"/>
  <c r="C17" i="1" s="1"/>
  <c r="E15" i="2"/>
  <c r="C16" i="1" s="1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<sst xmlns="http://schemas.openxmlformats.org/spreadsheetml/2006/main" count="189" uniqueCount="128">
  <si>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</si>
  <si>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</si>
  <si>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</si>
  <si>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</si>
  <si>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</si>
  <si>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</si>
  <si>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</si>
  <si>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</si>
  <si>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</si>
  <si>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</si>
  <si>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</si>
  <si>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</si>
  <si>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</si>
  <si>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</si>
  <si>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</si>
  <si>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</si>
  <si>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</si>
  <si>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</si>
  <si>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</si>
  <si>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</si>
  <si>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</si>
  <si>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</si>
  <si>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</si>
  <si>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</si>
  <si>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</si>
  <si>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</si>
  <si>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</si>
  <si>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</si>
  <si>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</si>
  <si>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</si>
  <si>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</si>
  <si>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</si>
  <si>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</si>
  <si>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</si>
  <si>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</si>
  <si>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</si>
  <si>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</si>
  <si>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</si>
  <si>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</si>
  <si>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</si>
  <si>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</si>
  <si>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</si>
  <si>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</si>
  <si>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</si>
  <si>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</si>
  <si>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</si>
  <si>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</si>
  <si>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</si>
  <si>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</si>
  <si>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</si>
  <si>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</si>
  <si>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</si>
  <si>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</si>
  <si>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</si>
  <si>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</si>
  <si>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</si>
  <si>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</si>
  <si>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</si>
  <si>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</si>
  <si>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</si>
  <si>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</si>
  <si>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</si>
  <si>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</si>
  <si>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Oprava a odbahnění  Račerovického rybníka</t>
  </si>
  <si>
    <t>So-04 - oprava opěrné zdi a stěny</t>
  </si>
  <si>
    <t>114 20-3201.R00</t>
  </si>
  <si>
    <t xml:space="preserve">Očištění lomového kamene od hlíny a písku </t>
  </si>
  <si>
    <t>m3</t>
  </si>
  <si>
    <t>114 20-3301.R00</t>
  </si>
  <si>
    <t xml:space="preserve">Třídění lomového kamene nebo betonových tvárnic </t>
  </si>
  <si>
    <t>122 30-1101.R00</t>
  </si>
  <si>
    <t xml:space="preserve">Odkopávky nezapažené v hor. 4 do 100 m3 </t>
  </si>
  <si>
    <t>základová spára pro novou opěrnou stěnu, P. břeh</t>
  </si>
  <si>
    <t>174 10-1101.R00</t>
  </si>
  <si>
    <t xml:space="preserve">Zásyp jam, rýh, šachet se zhutněním </t>
  </si>
  <si>
    <t xml:space="preserve">Uložení  výkopku s hrubým rozhrnutím </t>
  </si>
  <si>
    <t xml:space="preserve">Rozprostření výkopku podél opěrných zdí  </t>
  </si>
  <si>
    <t>3</t>
  </si>
  <si>
    <t>Svislé a kompletní konstrukce</t>
  </si>
  <si>
    <t>329 21-2115.R00</t>
  </si>
  <si>
    <t xml:space="preserve">Oprava nadz.zdiva z lom.kam., do 3 m3 výplň. na MC </t>
  </si>
  <si>
    <t>Doplnění lomového kamene do betonu C 25/30  v  prostoru B.P., včetně dodávky lomařsky upraveného kamene</t>
  </si>
  <si>
    <t>Zřízení zdiva z použitého kamene do betonu  C 25/30</t>
  </si>
  <si>
    <t>získaný očištěný materiál z původního zdiva, beton vodostavební C 25/30</t>
  </si>
  <si>
    <t>326 21-1311.R00</t>
  </si>
  <si>
    <t xml:space="preserve">Zdivo nadzákl. z lom. kam. na MC nad 3 m3 režné </t>
  </si>
  <si>
    <t>včetně vyspárování zdiva</t>
  </si>
  <si>
    <t>4</t>
  </si>
  <si>
    <t>Vodorovné konstrukce</t>
  </si>
  <si>
    <t>564 83-1111.R00</t>
  </si>
  <si>
    <t xml:space="preserve">Podklad ze štěrkodrti po zhutnění tloušťky 10 cm </t>
  </si>
  <si>
    <t>m2</t>
  </si>
  <si>
    <t>pod zdivo - délka 58m, výkr, D.1.2.5.7</t>
  </si>
  <si>
    <t>62</t>
  </si>
  <si>
    <t>Upravy povrchů vnější</t>
  </si>
  <si>
    <t>627 45-8111.R00</t>
  </si>
  <si>
    <t xml:space="preserve">Spárování do hl. 70 mm MCs zdí z lomového kamene </t>
  </si>
  <si>
    <t>stěny kolem bezp. přelivu, očištění spár zdiva, použita pytlovaná spárovací cementová malta, voděodolná, mrazuvzdorná, pevnost v tlaku 25,0MPa,</t>
  </si>
  <si>
    <t>93</t>
  </si>
  <si>
    <t>Dokončovací práce inž.staveb</t>
  </si>
  <si>
    <t>kpl</t>
  </si>
  <si>
    <t>96</t>
  </si>
  <si>
    <t>Bourání konstrukcí</t>
  </si>
  <si>
    <t>ocelové zábradlí dl.20m - odvoz na skládku se složením, včetně naložení vybouraných hmot na dopr.prostředek</t>
  </si>
  <si>
    <t>Rozebrání  stávávající opěrné stěny z lomového kamene</t>
  </si>
  <si>
    <t>Odstranění dřevěného brlení včetně likvidace vybouraných hmot</t>
  </si>
  <si>
    <t>dřevěné brlení dl.5,5m - odvoz na skládku se složením, včetně naložení vybouraných hmot na dopr.prostředek</t>
  </si>
  <si>
    <t>97</t>
  </si>
  <si>
    <t>Prorážení otvorů</t>
  </si>
  <si>
    <t>979 08-3117.R00</t>
  </si>
  <si>
    <t xml:space="preserve">Vodorovné přemístění suti na skládku do 6000 m </t>
  </si>
  <si>
    <t>t</t>
  </si>
  <si>
    <t>opěrná zeď - zbylá  část odbouraného kamene - odvoz vč.naložení se složením na TKO Petrůvky</t>
  </si>
  <si>
    <t>979 08-3191.R00</t>
  </si>
  <si>
    <t>Poplatek za uložení na skládku (odbourané kamenivo včetně částí pojiva)</t>
  </si>
  <si>
    <t>99</t>
  </si>
  <si>
    <t>Staveništní přesun hmot</t>
  </si>
  <si>
    <t>998 32-4011.R00</t>
  </si>
  <si>
    <t xml:space="preserve">Přesun hmot pro objekty v zemních hrázích </t>
  </si>
  <si>
    <t>KOINVEST,s.r.o.</t>
  </si>
  <si>
    <t>Město Třebíč</t>
  </si>
  <si>
    <t>Příplatek za dalších započatých 1000 m nad 6000m, x9</t>
  </si>
  <si>
    <t>část odbouraného objemu - 36,25m3 (50% objemu) bude dále použit, řeší pol.č. 7</t>
  </si>
  <si>
    <t xml:space="preserve">Odstranění stávajícího ocelového zábradlí </t>
  </si>
  <si>
    <t>Dodávka ocelového zábradlí, pravý břeh,  D + M</t>
  </si>
  <si>
    <t xml:space="preserve">Dodávka průchozí dřevěné lávky vč. osazení  lávky              </t>
  </si>
  <si>
    <t>dodávka a montáž lávky, délka 6m, výkr.č. D.1.2.5.13</t>
  </si>
  <si>
    <t>ocelová kulatina průměr 60/3,  svislé sloupky výška 1,2m, 11ks, ochranný nátěr 1x základ, 2x vrchní, barva hnědá, ocel konstrukční jakosti 11343, dodávka a montáž zábradlí, délka 20m,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</si>
</sst>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18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1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1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" fillId="0" borderId="44" xfId="1" applyBorder="1"/>
    <xf numFmtId="0" fontId="1" fillId="0" borderId="44" xfId="1" applyBorder="1" applyAlignment="1">
      <alignment horizontal="right"/>
    </xf>
    <xf numFmtId="0" fontId="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" fillId="0" borderId="48" xfId="1" applyBorder="1"/>
    <xf numFmtId="0" fontId="1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3" fontId="1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0" fillId="0" borderId="0" xfId="0" applyFill="1"/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1"/>
    <xf numFmtId="0" fontId="1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4" fillId="0" borderId="44" xfId="1" applyFont="1" applyFill="1" applyBorder="1"/>
    <xf numFmtId="0" fontId="1" fillId="0" borderId="44" xfId="1" applyFill="1" applyBorder="1"/>
    <xf numFmtId="0" fontId="9" fillId="0" borderId="44" xfId="1" applyFont="1" applyFill="1" applyBorder="1" applyAlignment="1">
      <alignment horizontal="right"/>
    </xf>
    <xf numFmtId="0" fontId="1" fillId="0" borderId="44" xfId="1" applyFill="1" applyBorder="1" applyAlignment="1">
      <alignment horizontal="left"/>
    </xf>
    <xf numFmtId="0" fontId="1" fillId="0" borderId="45" xfId="1" applyFill="1" applyBorder="1"/>
    <xf numFmtId="0" fontId="4" fillId="0" borderId="48" xfId="1" applyFont="1" applyFill="1" applyBorder="1"/>
    <xf numFmtId="0" fontId="1" fillId="0" borderId="48" xfId="1" applyFill="1" applyBorder="1"/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 applyAlignment="1"/>
    <xf numFmtId="49" fontId="5" fillId="0" borderId="55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5" xfId="1" applyFont="1" applyFill="1" applyBorder="1" applyAlignment="1">
      <alignment horizontal="center"/>
    </xf>
    <xf numFmtId="0" fontId="6" fillId="0" borderId="53" xfId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left"/>
    </xf>
    <xf numFmtId="0" fontId="6" fillId="0" borderId="53" xfId="1" applyFont="1" applyFill="1" applyBorder="1"/>
    <xf numFmtId="0" fontId="1" fillId="0" borderId="53" xfId="1" applyFill="1" applyBorder="1" applyAlignment="1">
      <alignment horizontal="center"/>
    </xf>
    <xf numFmtId="0" fontId="1" fillId="0" borderId="53" xfId="1" applyNumberFormat="1" applyFill="1" applyBorder="1" applyAlignment="1">
      <alignment horizontal="right"/>
    </xf>
    <xf numFmtId="0" fontId="1" fillId="0" borderId="53" xfId="1" applyNumberFormat="1" applyFill="1" applyBorder="1"/>
    <xf numFmtId="0" fontId="1" fillId="0" borderId="0" xfId="1" applyNumberFormat="1"/>
    <xf numFmtId="0" fontId="13" fillId="0" borderId="0" xfId="1" applyFont="1"/>
    <xf numFmtId="0" fontId="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9" fillId="0" borderId="53" xfId="1" applyFont="1" applyFill="1" applyBorder="1" applyAlignment="1">
      <alignment horizontal="center"/>
    </xf>
    <xf numFmtId="49" fontId="9" fillId="0" borderId="53" xfId="1" applyNumberFormat="1" applyFont="1" applyFill="1" applyBorder="1" applyAlignment="1">
      <alignment horizontal="left"/>
    </xf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5" fillId="0" borderId="0" xfId="1" applyFont="1" applyAlignment="1"/>
    <xf numFmtId="0" fontId="1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9" fontId="9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53" xfId="0" applyNumberFormat="1" applyFont="1" applyFill="1" applyBorder="1"/>
    <xf numFmtId="3" fontId="1" fillId="0" borderId="54" xfId="0" applyNumberFormat="1" applyFont="1" applyFill="1" applyBorder="1"/>
    <xf numFmtId="165" fontId="17" fillId="0" borderId="37" xfId="0" applyNumberFormat="1" applyFont="1" applyFill="1" applyBorder="1"/>
    <xf numFmtId="0" fontId="0" fillId="0" borderId="0" xfId="0" applyFill="1" applyAlignment="1"/>
    <xf numFmtId="0" fontId="0" fillId="0" borderId="6" xfId="0" applyFill="1" applyBorder="1" applyAlignment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42" xfId="1" applyFont="1" applyBorder="1" applyAlignment="1">
      <alignment horizontal="center"/>
    </xf>
    <xf numFmtId="0" fontId="1" fillId="0" borderId="43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left"/>
    </xf>
    <xf numFmtId="0" fontId="1" fillId="0" borderId="49" xfId="1" applyFont="1" applyBorder="1" applyAlignment="1">
      <alignment horizontal="left"/>
    </xf>
    <xf numFmtId="0" fontId="14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14" fillId="0" borderId="13" xfId="1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1" applyFont="1" applyAlignment="1">
      <alignment horizontal="center"/>
    </xf>
    <xf numFmtId="0" fontId="1" fillId="0" borderId="42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49" fontId="1" fillId="0" borderId="46" xfId="1" applyNumberFormat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/>
    </xf>
    <xf numFmtId="0" fontId="1" fillId="0" borderId="48" xfId="1" applyFill="1" applyBorder="1" applyAlignment="1">
      <alignment horizontal="center" shrinkToFit="1"/>
    </xf>
    <xf numFmtId="0" fontId="1" fillId="0" borderId="49" xfId="1" applyFill="1" applyBorder="1" applyAlignment="1">
      <alignment horizontal="center" shrinkToFit="1"/>
    </xf>
    <xf numFmtId="4" fontId="8" fillId="3" borderId="53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F34" sqref="F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56"/>
      <c r="D7" s="15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56" t="s">
        <v>120</v>
      </c>
      <c r="D8" s="15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58" t="s">
        <v>119</v>
      </c>
      <c r="F11" s="159"/>
      <c r="G11" s="16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ROUND(C22,0)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5" customFormat="1" ht="19.5" customHeight="1" thickBot="1" x14ac:dyDescent="0.3">
      <c r="A34" s="61" t="s">
        <v>42</v>
      </c>
      <c r="B34" s="62"/>
      <c r="C34" s="62"/>
      <c r="D34" s="62"/>
      <c r="E34" s="63"/>
      <c r="F34" s="152">
        <f>ROUND(SUM(F30:F33),0)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61"/>
      <c r="C37" s="161"/>
      <c r="D37" s="161"/>
      <c r="E37" s="161"/>
      <c r="F37" s="161"/>
      <c r="G37" s="161"/>
      <c r="H37" t="s">
        <v>4</v>
      </c>
    </row>
    <row r="38" spans="1:8" ht="12.75" customHeight="1" x14ac:dyDescent="0.2">
      <c r="A38" s="67"/>
      <c r="B38" s="161"/>
      <c r="C38" s="161"/>
      <c r="D38" s="161"/>
      <c r="E38" s="161"/>
      <c r="F38" s="161"/>
      <c r="G38" s="161"/>
      <c r="H38" t="s">
        <v>4</v>
      </c>
    </row>
    <row r="39" spans="1:8" x14ac:dyDescent="0.2">
      <c r="A39" s="67"/>
      <c r="B39" s="161"/>
      <c r="C39" s="161"/>
      <c r="D39" s="161"/>
      <c r="E39" s="161"/>
      <c r="F39" s="161"/>
      <c r="G39" s="161"/>
      <c r="H39" t="s">
        <v>4</v>
      </c>
    </row>
    <row r="40" spans="1:8" x14ac:dyDescent="0.2">
      <c r="A40" s="67"/>
      <c r="B40" s="161"/>
      <c r="C40" s="161"/>
      <c r="D40" s="161"/>
      <c r="E40" s="161"/>
      <c r="F40" s="161"/>
      <c r="G40" s="161"/>
      <c r="H40" t="s">
        <v>4</v>
      </c>
    </row>
    <row r="41" spans="1:8" x14ac:dyDescent="0.2">
      <c r="A41" s="67"/>
      <c r="B41" s="161"/>
      <c r="C41" s="161"/>
      <c r="D41" s="161"/>
      <c r="E41" s="161"/>
      <c r="F41" s="161"/>
      <c r="G41" s="161"/>
      <c r="H41" t="s">
        <v>4</v>
      </c>
    </row>
    <row r="42" spans="1:8" x14ac:dyDescent="0.2">
      <c r="A42" s="67"/>
      <c r="B42" s="161"/>
      <c r="C42" s="161"/>
      <c r="D42" s="161"/>
      <c r="E42" s="161"/>
      <c r="F42" s="161"/>
      <c r="G42" s="161"/>
      <c r="H42" t="s">
        <v>4</v>
      </c>
    </row>
    <row r="43" spans="1:8" x14ac:dyDescent="0.2">
      <c r="A43" s="67"/>
      <c r="B43" s="161"/>
      <c r="C43" s="161"/>
      <c r="D43" s="161"/>
      <c r="E43" s="161"/>
      <c r="F43" s="161"/>
      <c r="G43" s="161"/>
      <c r="H43" t="s">
        <v>4</v>
      </c>
    </row>
    <row r="44" spans="1:8" x14ac:dyDescent="0.2">
      <c r="A44" s="67"/>
      <c r="B44" s="161"/>
      <c r="C44" s="161"/>
      <c r="D44" s="161"/>
      <c r="E44" s="161"/>
      <c r="F44" s="161"/>
      <c r="G44" s="161"/>
      <c r="H44" t="s">
        <v>4</v>
      </c>
    </row>
    <row r="45" spans="1:8" ht="3" customHeight="1" x14ac:dyDescent="0.2">
      <c r="A45" s="67"/>
      <c r="B45" s="161"/>
      <c r="C45" s="161"/>
      <c r="D45" s="161"/>
      <c r="E45" s="161"/>
      <c r="F45" s="161"/>
      <c r="G45" s="161"/>
      <c r="H45" t="s">
        <v>4</v>
      </c>
    </row>
    <row r="46" spans="1:8" x14ac:dyDescent="0.2">
      <c r="B46" s="155"/>
      <c r="C46" s="155"/>
      <c r="D46" s="155"/>
      <c r="E46" s="155"/>
      <c r="F46" s="155"/>
      <c r="G46" s="155"/>
    </row>
    <row r="47" spans="1:8" x14ac:dyDescent="0.2">
      <c r="B47" s="155"/>
      <c r="C47" s="155"/>
      <c r="D47" s="155"/>
      <c r="E47" s="155"/>
      <c r="F47" s="155"/>
      <c r="G47" s="155"/>
    </row>
    <row r="48" spans="1:8" x14ac:dyDescent="0.2">
      <c r="B48" s="155"/>
      <c r="C48" s="155"/>
      <c r="D48" s="155"/>
      <c r="E48" s="155"/>
      <c r="F48" s="155"/>
      <c r="G48" s="155"/>
    </row>
    <row r="49" spans="2:7" x14ac:dyDescent="0.2">
      <c r="B49" s="155"/>
      <c r="C49" s="155"/>
      <c r="D49" s="155"/>
      <c r="E49" s="155"/>
      <c r="F49" s="155"/>
      <c r="G49" s="155"/>
    </row>
    <row r="50" spans="2:7" x14ac:dyDescent="0.2">
      <c r="B50" s="155"/>
      <c r="C50" s="155"/>
      <c r="D50" s="155"/>
      <c r="E50" s="155"/>
      <c r="F50" s="155"/>
      <c r="G50" s="155"/>
    </row>
    <row r="51" spans="2:7" x14ac:dyDescent="0.2">
      <c r="B51" s="155"/>
      <c r="C51" s="155"/>
      <c r="D51" s="155"/>
      <c r="E51" s="155"/>
      <c r="F51" s="155"/>
      <c r="G51" s="155"/>
    </row>
    <row r="52" spans="2:7" x14ac:dyDescent="0.2">
      <c r="B52" s="155"/>
      <c r="C52" s="155"/>
      <c r="D52" s="155"/>
      <c r="E52" s="155"/>
      <c r="F52" s="155"/>
      <c r="G52" s="155"/>
    </row>
    <row r="53" spans="2:7" x14ac:dyDescent="0.2">
      <c r="B53" s="155"/>
      <c r="C53" s="155"/>
      <c r="D53" s="155"/>
      <c r="E53" s="155"/>
      <c r="F53" s="155"/>
      <c r="G53" s="155"/>
    </row>
    <row r="54" spans="2:7" x14ac:dyDescent="0.2">
      <c r="B54" s="155"/>
      <c r="C54" s="155"/>
      <c r="D54" s="155"/>
      <c r="E54" s="155"/>
      <c r="F54" s="155"/>
      <c r="G54" s="155"/>
    </row>
    <row r="55" spans="2:7" x14ac:dyDescent="0.2">
      <c r="B55" s="155"/>
      <c r="C55" s="155"/>
      <c r="D55" s="155"/>
      <c r="E55" s="155"/>
      <c r="F55" s="155"/>
      <c r="G55" s="15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7"/>
  <sheetViews>
    <sheetView workbookViewId="0">
      <selection activeCell="E14" sqref="E1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62" t="s">
        <v>5</v>
      </c>
      <c r="B1" s="163"/>
      <c r="C1" s="68" t="str">
        <f>CONCATENATE(cislostavby," ",nazevstavby)</f>
        <v xml:space="preserve"> Oprava a odbahnění  Račerovického rybníka</v>
      </c>
      <c r="D1" s="69"/>
      <c r="E1" s="70"/>
      <c r="F1" s="69"/>
      <c r="G1" s="71"/>
      <c r="H1" s="72"/>
      <c r="I1" s="73"/>
    </row>
    <row r="2" spans="1:9" ht="13.5" thickBot="1" x14ac:dyDescent="0.25">
      <c r="A2" s="164" t="s">
        <v>1</v>
      </c>
      <c r="B2" s="165"/>
      <c r="C2" s="74" t="str">
        <f>CONCATENATE(cisloobjektu," ",nazevobjektu)</f>
        <v xml:space="preserve"> So-04 - oprava opěrné zdi a stěny</v>
      </c>
      <c r="D2" s="75"/>
      <c r="E2" s="76"/>
      <c r="F2" s="75"/>
      <c r="G2" s="166"/>
      <c r="H2" s="166"/>
      <c r="I2" s="167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x14ac:dyDescent="0.2">
      <c r="A7" s="148" t="str">
        <f>Položky!B7</f>
        <v>1</v>
      </c>
      <c r="B7" s="85" t="str">
        <f>Položky!C7</f>
        <v>Zemní práce</v>
      </c>
      <c r="C7" s="86"/>
      <c r="D7" s="87"/>
      <c r="E7" s="149">
        <f>Položky!BA15</f>
        <v>0</v>
      </c>
      <c r="F7" s="150">
        <f>Položky!BB15</f>
        <v>0</v>
      </c>
      <c r="G7" s="150">
        <f>Položky!BC15</f>
        <v>0</v>
      </c>
      <c r="H7" s="150">
        <f>Položky!BD15</f>
        <v>0</v>
      </c>
      <c r="I7" s="151">
        <f>Položky!BE15</f>
        <v>0</v>
      </c>
    </row>
    <row r="8" spans="1:9" s="11" customFormat="1" x14ac:dyDescent="0.2">
      <c r="A8" s="148" t="str">
        <f>Položky!B16</f>
        <v>3</v>
      </c>
      <c r="B8" s="85" t="str">
        <f>Položky!C16</f>
        <v>Svislé a kompletní konstrukce</v>
      </c>
      <c r="C8" s="86"/>
      <c r="D8" s="87"/>
      <c r="E8" s="149">
        <f>Položky!BA23</f>
        <v>0</v>
      </c>
      <c r="F8" s="150">
        <f>Položky!BB23</f>
        <v>0</v>
      </c>
      <c r="G8" s="150">
        <f>Položky!BC23</f>
        <v>0</v>
      </c>
      <c r="H8" s="150">
        <f>Položky!BD23</f>
        <v>0</v>
      </c>
      <c r="I8" s="151">
        <f>Položky!BE23</f>
        <v>0</v>
      </c>
    </row>
    <row r="9" spans="1:9" s="11" customFormat="1" x14ac:dyDescent="0.2">
      <c r="A9" s="148" t="str">
        <f>Položky!B24</f>
        <v>4</v>
      </c>
      <c r="B9" s="85" t="str">
        <f>Položky!C24</f>
        <v>Vodorovné konstrukce</v>
      </c>
      <c r="C9" s="86"/>
      <c r="D9" s="87"/>
      <c r="E9" s="149">
        <f>Položky!BA27</f>
        <v>0</v>
      </c>
      <c r="F9" s="150">
        <f>Položky!BB27</f>
        <v>0</v>
      </c>
      <c r="G9" s="150">
        <f>Položky!BC27</f>
        <v>0</v>
      </c>
      <c r="H9" s="150">
        <f>Položky!BD27</f>
        <v>0</v>
      </c>
      <c r="I9" s="151">
        <f>Položky!BE27</f>
        <v>0</v>
      </c>
    </row>
    <row r="10" spans="1:9" s="11" customFormat="1" x14ac:dyDescent="0.2">
      <c r="A10" s="148" t="str">
        <f>Položky!B28</f>
        <v>62</v>
      </c>
      <c r="B10" s="85" t="str">
        <f>Položky!C28</f>
        <v>Upravy povrchů vnější</v>
      </c>
      <c r="C10" s="86"/>
      <c r="D10" s="87"/>
      <c r="E10" s="149">
        <f>Položky!BA31</f>
        <v>0</v>
      </c>
      <c r="F10" s="150">
        <f>Položky!BB31</f>
        <v>0</v>
      </c>
      <c r="G10" s="150">
        <f>Položky!BC31</f>
        <v>0</v>
      </c>
      <c r="H10" s="150">
        <f>Položky!BD31</f>
        <v>0</v>
      </c>
      <c r="I10" s="151">
        <f>Položky!BE31</f>
        <v>0</v>
      </c>
    </row>
    <row r="11" spans="1:9" s="11" customFormat="1" x14ac:dyDescent="0.2">
      <c r="A11" s="148" t="str">
        <f>Položky!B32</f>
        <v>93</v>
      </c>
      <c r="B11" s="85" t="str">
        <f>Položky!C32</f>
        <v>Dokončovací práce inž.staveb</v>
      </c>
      <c r="C11" s="86"/>
      <c r="D11" s="87"/>
      <c r="E11" s="149">
        <f>Položky!BA37</f>
        <v>0</v>
      </c>
      <c r="F11" s="150">
        <f>Položky!BB37</f>
        <v>0</v>
      </c>
      <c r="G11" s="150">
        <f>Položky!BC37</f>
        <v>0</v>
      </c>
      <c r="H11" s="150">
        <f>Položky!BD37</f>
        <v>0</v>
      </c>
      <c r="I11" s="151">
        <f>Položky!BE37</f>
        <v>0</v>
      </c>
    </row>
    <row r="12" spans="1:9" s="11" customFormat="1" x14ac:dyDescent="0.2">
      <c r="A12" s="148" t="str">
        <f>Položky!B38</f>
        <v>96</v>
      </c>
      <c r="B12" s="85" t="str">
        <f>Položky!C38</f>
        <v>Bourání konstrukcí</v>
      </c>
      <c r="C12" s="86"/>
      <c r="D12" s="87"/>
      <c r="E12" s="149">
        <f>Položky!BA45</f>
        <v>0</v>
      </c>
      <c r="F12" s="150">
        <f>Položky!BB45</f>
        <v>0</v>
      </c>
      <c r="G12" s="150">
        <f>Položky!BC45</f>
        <v>0</v>
      </c>
      <c r="H12" s="150">
        <f>Položky!BD45</f>
        <v>0</v>
      </c>
      <c r="I12" s="151">
        <f>Položky!BE45</f>
        <v>0</v>
      </c>
    </row>
    <row r="13" spans="1:9" s="11" customFormat="1" x14ac:dyDescent="0.2">
      <c r="A13" s="148" t="str">
        <f>Položky!B46</f>
        <v>97</v>
      </c>
      <c r="B13" s="85" t="str">
        <f>Položky!C46</f>
        <v>Prorážení otvorů</v>
      </c>
      <c r="C13" s="86"/>
      <c r="D13" s="87"/>
      <c r="E13" s="149">
        <f>Položky!BA51</f>
        <v>0</v>
      </c>
      <c r="F13" s="150">
        <f>Položky!BB51</f>
        <v>0</v>
      </c>
      <c r="G13" s="150">
        <f>Položky!BC51</f>
        <v>0</v>
      </c>
      <c r="H13" s="150">
        <f>Položky!BD51</f>
        <v>0</v>
      </c>
      <c r="I13" s="151">
        <f>Položky!BE51</f>
        <v>0</v>
      </c>
    </row>
    <row r="14" spans="1:9" s="11" customFormat="1" ht="13.5" thickBot="1" x14ac:dyDescent="0.25">
      <c r="A14" s="148" t="str">
        <f>Položky!B52</f>
        <v>99</v>
      </c>
      <c r="B14" s="85" t="str">
        <f>Položky!C52</f>
        <v>Staveništní přesun hmot</v>
      </c>
      <c r="C14" s="86"/>
      <c r="D14" s="87"/>
      <c r="E14" s="149">
        <f>Položky!BA54</f>
        <v>0</v>
      </c>
      <c r="F14" s="150">
        <f>Položky!BB54</f>
        <v>0</v>
      </c>
      <c r="G14" s="150">
        <f>Položky!BC54</f>
        <v>0</v>
      </c>
      <c r="H14" s="150">
        <f>Položky!BD54</f>
        <v>0</v>
      </c>
      <c r="I14" s="151">
        <f>Položky!BE54</f>
        <v>0</v>
      </c>
    </row>
    <row r="15" spans="1:9" s="93" customFormat="1" ht="13.5" thickBot="1" x14ac:dyDescent="0.25">
      <c r="A15" s="88"/>
      <c r="B15" s="80" t="s">
        <v>50</v>
      </c>
      <c r="C15" s="80"/>
      <c r="D15" s="89"/>
      <c r="E15" s="90">
        <f>SUM(E7:E14)</f>
        <v>0</v>
      </c>
      <c r="F15" s="91">
        <f>SUM(F7:F14)</f>
        <v>0</v>
      </c>
      <c r="G15" s="91">
        <f>SUM(G7:G14)</f>
        <v>0</v>
      </c>
      <c r="H15" s="91">
        <f>SUM(H7:H14)</f>
        <v>0</v>
      </c>
      <c r="I15" s="92">
        <f>SUM(I7:I14)</f>
        <v>0</v>
      </c>
    </row>
    <row r="16" spans="1:9" x14ac:dyDescent="0.2">
      <c r="A16" s="86"/>
      <c r="B16" s="86"/>
      <c r="C16" s="86"/>
      <c r="D16" s="86"/>
      <c r="E16" s="86"/>
      <c r="F16" s="86"/>
      <c r="G16" s="86"/>
      <c r="H16" s="86"/>
      <c r="I16" s="86"/>
    </row>
    <row r="17" spans="1:9" x14ac:dyDescent="0.2">
      <c r="A17" s="94"/>
      <c r="B17" s="94"/>
      <c r="C17" s="94"/>
      <c r="D17" s="94"/>
      <c r="E17" s="94"/>
      <c r="F17" s="94"/>
      <c r="G17" s="94"/>
      <c r="H17" s="94"/>
      <c r="I17" s="94"/>
    </row>
    <row r="18" spans="1:9" x14ac:dyDescent="0.2">
      <c r="B18" s="93"/>
      <c r="F18" s="95"/>
      <c r="G18" s="96"/>
      <c r="H18" s="96"/>
      <c r="I18" s="97"/>
    </row>
    <row r="19" spans="1:9" x14ac:dyDescent="0.2">
      <c r="F19" s="95"/>
      <c r="G19" s="96"/>
      <c r="H19" s="96"/>
      <c r="I19" s="97"/>
    </row>
    <row r="20" spans="1:9" x14ac:dyDescent="0.2">
      <c r="F20" s="95"/>
      <c r="G20" s="96"/>
      <c r="H20" s="96"/>
      <c r="I20" s="97"/>
    </row>
    <row r="21" spans="1:9" x14ac:dyDescent="0.2">
      <c r="F21" s="95"/>
      <c r="G21" s="96"/>
      <c r="H21" s="96"/>
      <c r="I21" s="97"/>
    </row>
    <row r="22" spans="1:9" x14ac:dyDescent="0.2">
      <c r="F22" s="95"/>
      <c r="G22" s="96"/>
      <c r="H22" s="96"/>
      <c r="I22" s="97"/>
    </row>
    <row r="23" spans="1:9" x14ac:dyDescent="0.2">
      <c r="F23" s="95"/>
      <c r="G23" s="96"/>
      <c r="H23" s="96"/>
      <c r="I23" s="97"/>
    </row>
    <row r="24" spans="1:9" x14ac:dyDescent="0.2">
      <c r="F24" s="95"/>
      <c r="G24" s="96"/>
      <c r="H24" s="96"/>
      <c r="I24" s="97"/>
    </row>
    <row r="25" spans="1:9" x14ac:dyDescent="0.2">
      <c r="F25" s="95"/>
      <c r="G25" s="96"/>
      <c r="H25" s="96"/>
      <c r="I25" s="97"/>
    </row>
    <row r="26" spans="1:9" x14ac:dyDescent="0.2">
      <c r="F26" s="95"/>
      <c r="G26" s="96"/>
      <c r="H26" s="96"/>
      <c r="I26" s="97"/>
    </row>
    <row r="27" spans="1:9" x14ac:dyDescent="0.2">
      <c r="F27" s="95"/>
      <c r="G27" s="96"/>
      <c r="H27" s="96"/>
      <c r="I27" s="97"/>
    </row>
    <row r="28" spans="1:9" x14ac:dyDescent="0.2">
      <c r="F28" s="95"/>
      <c r="G28" s="96"/>
      <c r="H28" s="96"/>
      <c r="I28" s="97"/>
    </row>
    <row r="29" spans="1:9" x14ac:dyDescent="0.2">
      <c r="F29" s="95"/>
      <c r="G29" s="96"/>
      <c r="H29" s="96"/>
      <c r="I29" s="97"/>
    </row>
    <row r="30" spans="1:9" x14ac:dyDescent="0.2">
      <c r="F30" s="95"/>
      <c r="G30" s="96"/>
      <c r="H30" s="96"/>
      <c r="I30" s="97"/>
    </row>
    <row r="31" spans="1:9" x14ac:dyDescent="0.2">
      <c r="F31" s="95"/>
      <c r="G31" s="96"/>
      <c r="H31" s="96"/>
      <c r="I31" s="97"/>
    </row>
    <row r="32" spans="1:9" x14ac:dyDescent="0.2">
      <c r="F32" s="95"/>
      <c r="G32" s="96"/>
      <c r="H32" s="96"/>
      <c r="I32" s="97"/>
    </row>
    <row r="33" spans="6:9" x14ac:dyDescent="0.2">
      <c r="F33" s="95"/>
      <c r="G33" s="96"/>
      <c r="H33" s="96"/>
      <c r="I33" s="97"/>
    </row>
    <row r="34" spans="6:9" x14ac:dyDescent="0.2">
      <c r="F34" s="95"/>
      <c r="G34" s="96"/>
      <c r="H34" s="96"/>
      <c r="I34" s="97"/>
    </row>
    <row r="35" spans="6:9" x14ac:dyDescent="0.2">
      <c r="F35" s="95"/>
      <c r="G35" s="96"/>
      <c r="H35" s="96"/>
      <c r="I35" s="97"/>
    </row>
    <row r="36" spans="6:9" x14ac:dyDescent="0.2">
      <c r="F36" s="95"/>
      <c r="G36" s="96"/>
      <c r="H36" s="96"/>
      <c r="I36" s="97"/>
    </row>
    <row r="37" spans="6:9" x14ac:dyDescent="0.2">
      <c r="F37" s="95"/>
      <c r="G37" s="96"/>
      <c r="H37" s="96"/>
      <c r="I37" s="97"/>
    </row>
    <row r="38" spans="6:9" x14ac:dyDescent="0.2">
      <c r="F38" s="95"/>
      <c r="G38" s="96"/>
      <c r="H38" s="96"/>
      <c r="I38" s="97"/>
    </row>
    <row r="39" spans="6:9" x14ac:dyDescent="0.2">
      <c r="F39" s="95"/>
      <c r="G39" s="96"/>
      <c r="H39" s="96"/>
      <c r="I39" s="97"/>
    </row>
    <row r="40" spans="6:9" x14ac:dyDescent="0.2">
      <c r="F40" s="95"/>
      <c r="G40" s="96"/>
      <c r="H40" s="96"/>
      <c r="I40" s="97"/>
    </row>
    <row r="41" spans="6:9" x14ac:dyDescent="0.2">
      <c r="F41" s="95"/>
      <c r="G41" s="96"/>
      <c r="H41" s="96"/>
      <c r="I41" s="97"/>
    </row>
    <row r="42" spans="6:9" x14ac:dyDescent="0.2">
      <c r="F42" s="95"/>
      <c r="G42" s="96"/>
      <c r="H42" s="96"/>
      <c r="I42" s="97"/>
    </row>
    <row r="43" spans="6:9" x14ac:dyDescent="0.2">
      <c r="F43" s="95"/>
      <c r="G43" s="96"/>
      <c r="H43" s="96"/>
      <c r="I43" s="97"/>
    </row>
    <row r="44" spans="6:9" x14ac:dyDescent="0.2">
      <c r="F44" s="95"/>
      <c r="G44" s="96"/>
      <c r="H44" s="96"/>
      <c r="I44" s="97"/>
    </row>
    <row r="45" spans="6:9" x14ac:dyDescent="0.2">
      <c r="F45" s="95"/>
      <c r="G45" s="96"/>
      <c r="H45" s="96"/>
      <c r="I45" s="97"/>
    </row>
    <row r="46" spans="6:9" x14ac:dyDescent="0.2">
      <c r="F46" s="95"/>
      <c r="G46" s="96"/>
      <c r="H46" s="96"/>
      <c r="I46" s="97"/>
    </row>
    <row r="47" spans="6:9" x14ac:dyDescent="0.2">
      <c r="F47" s="95"/>
      <c r="G47" s="96"/>
      <c r="H47" s="96"/>
      <c r="I47" s="97"/>
    </row>
    <row r="48" spans="6:9" x14ac:dyDescent="0.2">
      <c r="F48" s="95"/>
      <c r="G48" s="96"/>
      <c r="H48" s="96"/>
      <c r="I48" s="97"/>
    </row>
    <row r="49" spans="6:9" x14ac:dyDescent="0.2">
      <c r="F49" s="95"/>
      <c r="G49" s="96"/>
      <c r="H49" s="96"/>
      <c r="I49" s="97"/>
    </row>
    <row r="50" spans="6:9" x14ac:dyDescent="0.2">
      <c r="F50" s="95"/>
      <c r="G50" s="96"/>
      <c r="H50" s="96"/>
      <c r="I50" s="97"/>
    </row>
    <row r="51" spans="6:9" x14ac:dyDescent="0.2">
      <c r="F51" s="95"/>
      <c r="G51" s="96"/>
      <c r="H51" s="96"/>
      <c r="I51" s="97"/>
    </row>
    <row r="52" spans="6:9" x14ac:dyDescent="0.2">
      <c r="F52" s="95"/>
      <c r="G52" s="96"/>
      <c r="H52" s="96"/>
      <c r="I52" s="97"/>
    </row>
    <row r="53" spans="6:9" x14ac:dyDescent="0.2">
      <c r="F53" s="95"/>
      <c r="G53" s="96"/>
      <c r="H53" s="96"/>
      <c r="I53" s="97"/>
    </row>
    <row r="54" spans="6:9" x14ac:dyDescent="0.2">
      <c r="F54" s="95"/>
      <c r="G54" s="96"/>
      <c r="H54" s="96"/>
      <c r="I54" s="97"/>
    </row>
    <row r="55" spans="6:9" x14ac:dyDescent="0.2">
      <c r="F55" s="95"/>
      <c r="G55" s="96"/>
      <c r="H55" s="96"/>
      <c r="I55" s="97"/>
    </row>
    <row r="56" spans="6:9" x14ac:dyDescent="0.2">
      <c r="F56" s="95"/>
      <c r="G56" s="96"/>
      <c r="H56" s="96"/>
      <c r="I56" s="97"/>
    </row>
    <row r="57" spans="6:9" x14ac:dyDescent="0.2">
      <c r="F57" s="95"/>
      <c r="G57" s="96"/>
      <c r="H57" s="96"/>
      <c r="I57" s="97"/>
    </row>
    <row r="58" spans="6:9" x14ac:dyDescent="0.2">
      <c r="F58" s="95"/>
      <c r="G58" s="96"/>
      <c r="H58" s="96"/>
      <c r="I58" s="97"/>
    </row>
    <row r="59" spans="6:9" x14ac:dyDescent="0.2">
      <c r="F59" s="95"/>
      <c r="G59" s="96"/>
      <c r="H59" s="96"/>
      <c r="I59" s="97"/>
    </row>
    <row r="60" spans="6:9" x14ac:dyDescent="0.2">
      <c r="F60" s="95"/>
      <c r="G60" s="96"/>
      <c r="H60" s="96"/>
      <c r="I60" s="97"/>
    </row>
    <row r="61" spans="6:9" x14ac:dyDescent="0.2">
      <c r="F61" s="95"/>
      <c r="G61" s="96"/>
      <c r="H61" s="96"/>
      <c r="I61" s="97"/>
    </row>
    <row r="62" spans="6:9" x14ac:dyDescent="0.2">
      <c r="F62" s="95"/>
      <c r="G62" s="96"/>
      <c r="H62" s="96"/>
      <c r="I62" s="97"/>
    </row>
    <row r="63" spans="6:9" x14ac:dyDescent="0.2">
      <c r="F63" s="95"/>
      <c r="G63" s="96"/>
      <c r="H63" s="96"/>
      <c r="I63" s="97"/>
    </row>
    <row r="64" spans="6:9" x14ac:dyDescent="0.2">
      <c r="F64" s="95"/>
      <c r="G64" s="96"/>
      <c r="H64" s="96"/>
      <c r="I64" s="97"/>
    </row>
    <row r="65" spans="6:9" x14ac:dyDescent="0.2">
      <c r="F65" s="95"/>
      <c r="G65" s="96"/>
      <c r="H65" s="96"/>
      <c r="I65" s="97"/>
    </row>
    <row r="66" spans="6:9" x14ac:dyDescent="0.2">
      <c r="F66" s="95"/>
      <c r="G66" s="96"/>
      <c r="H66" s="96"/>
      <c r="I66" s="97"/>
    </row>
    <row r="67" spans="6:9" x14ac:dyDescent="0.2">
      <c r="F67" s="95"/>
      <c r="G67" s="96"/>
      <c r="H67" s="96"/>
      <c r="I67" s="97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7"/>
  <sheetViews>
    <sheetView showGridLines="0" showZeros="0" topLeftCell="A8" zoomScaleNormal="100" workbookViewId="0">
      <selection activeCell="F13" sqref="F13"/>
    </sheetView>
  </sheetViews>
  <sheetFormatPr defaultRowHeight="12.75" x14ac:dyDescent="0.2"/>
  <cols>
    <col min="1" max="1" width="3.85546875" style="98" customWidth="1"/>
    <col min="2" max="2" width="12" style="98" customWidth="1"/>
    <col min="3" max="3" width="40.42578125" style="98" customWidth="1"/>
    <col min="4" max="4" width="5.5703125" style="98" customWidth="1"/>
    <col min="5" max="5" width="8.5703125" style="142" customWidth="1"/>
    <col min="6" max="6" width="9.85546875" style="98" customWidth="1"/>
    <col min="7" max="7" width="13.85546875" style="98" customWidth="1"/>
    <col min="8" max="16384" width="9.140625" style="98"/>
  </cols>
  <sheetData>
    <row r="1" spans="1:104" ht="15.75" x14ac:dyDescent="0.25">
      <c r="A1" s="173" t="s">
        <v>51</v>
      </c>
      <c r="B1" s="173"/>
      <c r="C1" s="173"/>
      <c r="D1" s="173"/>
      <c r="E1" s="173"/>
      <c r="F1" s="173"/>
      <c r="G1" s="173"/>
    </row>
    <row r="2" spans="1:104" ht="13.5" thickBot="1" x14ac:dyDescent="0.25">
      <c r="A2" s="99"/>
      <c r="B2" s="100"/>
      <c r="C2" s="101"/>
      <c r="D2" s="101"/>
      <c r="E2" s="102"/>
      <c r="F2" s="101"/>
      <c r="G2" s="101"/>
    </row>
    <row r="3" spans="1:104" ht="13.5" thickTop="1" x14ac:dyDescent="0.2">
      <c r="A3" s="174" t="s">
        <v>5</v>
      </c>
      <c r="B3" s="175"/>
      <c r="C3" s="103" t="str">
        <f>CONCATENATE(cislostavby," ",nazevstavby)</f>
        <v xml:space="preserve"> Oprava a odbahnění  Račerovického rybníka</v>
      </c>
      <c r="D3" s="104"/>
      <c r="E3" s="105"/>
      <c r="F3" s="106">
        <f>Rekapitulace!H1</f>
        <v>0</v>
      </c>
      <c r="G3" s="107"/>
    </row>
    <row r="4" spans="1:104" ht="13.5" thickBot="1" x14ac:dyDescent="0.25">
      <c r="A4" s="176" t="s">
        <v>1</v>
      </c>
      <c r="B4" s="177"/>
      <c r="C4" s="108" t="str">
        <f>CONCATENATE(cisloobjektu," ",nazevobjektu)</f>
        <v xml:space="preserve"> So-04 - oprava opěrné zdi a stěny</v>
      </c>
      <c r="D4" s="109"/>
      <c r="E4" s="178"/>
      <c r="F4" s="178"/>
      <c r="G4" s="179"/>
    </row>
    <row r="5" spans="1:104" ht="13.5" thickTop="1" x14ac:dyDescent="0.2">
      <c r="A5" s="110"/>
      <c r="B5" s="111"/>
      <c r="C5" s="111"/>
      <c r="D5" s="99"/>
      <c r="E5" s="112"/>
      <c r="F5" s="99"/>
      <c r="G5" s="113"/>
    </row>
    <row r="6" spans="1:104" x14ac:dyDescent="0.2">
      <c r="A6" s="114" t="s">
        <v>52</v>
      </c>
      <c r="B6" s="115" t="s">
        <v>53</v>
      </c>
      <c r="C6" s="115" t="s">
        <v>54</v>
      </c>
      <c r="D6" s="115" t="s">
        <v>55</v>
      </c>
      <c r="E6" s="116" t="s">
        <v>56</v>
      </c>
      <c r="F6" s="115" t="s">
        <v>57</v>
      </c>
      <c r="G6" s="117" t="s">
        <v>58</v>
      </c>
    </row>
    <row r="7" spans="1:104" x14ac:dyDescent="0.2">
      <c r="A7" s="118" t="s">
        <v>59</v>
      </c>
      <c r="B7" s="119" t="s">
        <v>60</v>
      </c>
      <c r="C7" s="120" t="s">
        <v>61</v>
      </c>
      <c r="D7" s="121"/>
      <c r="E7" s="122"/>
      <c r="F7" s="122"/>
      <c r="G7" s="123"/>
      <c r="H7" s="124"/>
      <c r="I7" s="124"/>
      <c r="O7" s="125">
        <v>1</v>
      </c>
    </row>
    <row r="8" spans="1:104" x14ac:dyDescent="0.2">
      <c r="A8" s="126">
        <v>1</v>
      </c>
      <c r="B8" s="127" t="s">
        <v>65</v>
      </c>
      <c r="C8" s="128" t="s">
        <v>66</v>
      </c>
      <c r="D8" s="129" t="s">
        <v>67</v>
      </c>
      <c r="E8" s="130">
        <v>36.25</v>
      </c>
      <c r="F8" s="180"/>
      <c r="G8" s="131">
        <f>E8*F8</f>
        <v>0</v>
      </c>
      <c r="O8" s="125">
        <v>2</v>
      </c>
      <c r="AA8" s="98">
        <v>12</v>
      </c>
      <c r="AB8" s="98">
        <v>0</v>
      </c>
      <c r="AC8" s="98">
        <v>1</v>
      </c>
      <c r="AZ8" s="98">
        <v>1</v>
      </c>
      <c r="BA8" s="98">
        <f>IF(AZ8=1,G8,0)</f>
        <v>0</v>
      </c>
      <c r="BB8" s="98">
        <f>IF(AZ8=2,G8,0)</f>
        <v>0</v>
      </c>
      <c r="BC8" s="98">
        <f>IF(AZ8=3,G8,0)</f>
        <v>0</v>
      </c>
      <c r="BD8" s="98">
        <f>IF(AZ8=4,G8,0)</f>
        <v>0</v>
      </c>
      <c r="BE8" s="98">
        <f>IF(AZ8=5,G8,0)</f>
        <v>0</v>
      </c>
      <c r="CZ8" s="98">
        <v>0</v>
      </c>
    </row>
    <row r="9" spans="1:104" x14ac:dyDescent="0.2">
      <c r="A9" s="126">
        <v>2</v>
      </c>
      <c r="B9" s="127" t="s">
        <v>68</v>
      </c>
      <c r="C9" s="128" t="s">
        <v>69</v>
      </c>
      <c r="D9" s="129" t="s">
        <v>67</v>
      </c>
      <c r="E9" s="130">
        <v>72.5</v>
      </c>
      <c r="F9" s="180"/>
      <c r="G9" s="131">
        <f t="shared" ref="G9:G10" si="0">E9*F9</f>
        <v>0</v>
      </c>
      <c r="O9" s="125">
        <v>2</v>
      </c>
      <c r="AA9" s="98">
        <v>12</v>
      </c>
      <c r="AB9" s="98">
        <v>0</v>
      </c>
      <c r="AC9" s="98">
        <v>2</v>
      </c>
      <c r="AZ9" s="98">
        <v>1</v>
      </c>
      <c r="BA9" s="98">
        <f>IF(AZ9=1,G9,0)</f>
        <v>0</v>
      </c>
      <c r="BB9" s="98">
        <f>IF(AZ9=2,G9,0)</f>
        <v>0</v>
      </c>
      <c r="BC9" s="98">
        <f>IF(AZ9=3,G9,0)</f>
        <v>0</v>
      </c>
      <c r="BD9" s="98">
        <f>IF(AZ9=4,G9,0)</f>
        <v>0</v>
      </c>
      <c r="BE9" s="98">
        <f>IF(AZ9=5,G9,0)</f>
        <v>0</v>
      </c>
      <c r="CZ9" s="98">
        <v>0</v>
      </c>
    </row>
    <row r="10" spans="1:104" x14ac:dyDescent="0.2">
      <c r="A10" s="126">
        <v>3</v>
      </c>
      <c r="B10" s="127" t="s">
        <v>70</v>
      </c>
      <c r="C10" s="128" t="s">
        <v>71</v>
      </c>
      <c r="D10" s="129" t="s">
        <v>67</v>
      </c>
      <c r="E10" s="130">
        <v>94.25</v>
      </c>
      <c r="F10" s="180"/>
      <c r="G10" s="131">
        <f t="shared" si="0"/>
        <v>0</v>
      </c>
      <c r="O10" s="125">
        <v>2</v>
      </c>
      <c r="AA10" s="98">
        <v>12</v>
      </c>
      <c r="AB10" s="98">
        <v>0</v>
      </c>
      <c r="AC10" s="98">
        <v>3</v>
      </c>
      <c r="AZ10" s="98">
        <v>1</v>
      </c>
      <c r="BA10" s="98">
        <f>IF(AZ10=1,G10,0)</f>
        <v>0</v>
      </c>
      <c r="BB10" s="98">
        <f>IF(AZ10=2,G10,0)</f>
        <v>0</v>
      </c>
      <c r="BC10" s="98">
        <f>IF(AZ10=3,G10,0)</f>
        <v>0</v>
      </c>
      <c r="BD10" s="98">
        <f>IF(AZ10=4,G10,0)</f>
        <v>0</v>
      </c>
      <c r="BE10" s="98">
        <f>IF(AZ10=5,G10,0)</f>
        <v>0</v>
      </c>
      <c r="CZ10" s="98">
        <v>0</v>
      </c>
    </row>
    <row r="11" spans="1:104" x14ac:dyDescent="0.2">
      <c r="A11" s="132"/>
      <c r="B11" s="133"/>
      <c r="C11" s="168" t="s">
        <v>72</v>
      </c>
      <c r="D11" s="169"/>
      <c r="E11" s="169"/>
      <c r="F11" s="169"/>
      <c r="G11" s="170"/>
      <c r="O11" s="125">
        <v>3</v>
      </c>
    </row>
    <row r="12" spans="1:104" x14ac:dyDescent="0.2">
      <c r="A12" s="126">
        <v>4</v>
      </c>
      <c r="B12" s="127" t="s">
        <v>73</v>
      </c>
      <c r="C12" s="128" t="s">
        <v>74</v>
      </c>
      <c r="D12" s="129" t="s">
        <v>67</v>
      </c>
      <c r="E12" s="130">
        <v>69.599999999999994</v>
      </c>
      <c r="F12" s="180"/>
      <c r="G12" s="131">
        <f>E12*F12</f>
        <v>0</v>
      </c>
      <c r="O12" s="125">
        <v>2</v>
      </c>
      <c r="AA12" s="98">
        <v>12</v>
      </c>
      <c r="AB12" s="98">
        <v>0</v>
      </c>
      <c r="AC12" s="98">
        <v>4</v>
      </c>
      <c r="AZ12" s="98">
        <v>1</v>
      </c>
      <c r="BA12" s="98">
        <f>IF(AZ12=1,G12,0)</f>
        <v>0</v>
      </c>
      <c r="BB12" s="98">
        <f>IF(AZ12=2,G12,0)</f>
        <v>0</v>
      </c>
      <c r="BC12" s="98">
        <f>IF(AZ12=3,G12,0)</f>
        <v>0</v>
      </c>
      <c r="BD12" s="98">
        <f>IF(AZ12=4,G12,0)</f>
        <v>0</v>
      </c>
      <c r="BE12" s="98">
        <f>IF(AZ12=5,G12,0)</f>
        <v>0</v>
      </c>
      <c r="CZ12" s="98">
        <v>0</v>
      </c>
    </row>
    <row r="13" spans="1:104" x14ac:dyDescent="0.2">
      <c r="A13" s="126">
        <v>5</v>
      </c>
      <c r="B13" s="127" t="s">
        <v>22</v>
      </c>
      <c r="C13" s="128" t="s">
        <v>75</v>
      </c>
      <c r="D13" s="129" t="s">
        <v>67</v>
      </c>
      <c r="E13" s="130">
        <v>24.65</v>
      </c>
      <c r="F13" s="180"/>
      <c r="G13" s="131">
        <f>E13*F13</f>
        <v>0</v>
      </c>
      <c r="O13" s="125">
        <v>2</v>
      </c>
      <c r="AA13" s="98">
        <v>12</v>
      </c>
      <c r="AB13" s="98">
        <v>0</v>
      </c>
      <c r="AC13" s="98">
        <v>5</v>
      </c>
      <c r="AZ13" s="98">
        <v>1</v>
      </c>
      <c r="BA13" s="98">
        <f>IF(AZ13=1,G13,0)</f>
        <v>0</v>
      </c>
      <c r="BB13" s="98">
        <f>IF(AZ13=2,G13,0)</f>
        <v>0</v>
      </c>
      <c r="BC13" s="98">
        <f>IF(AZ13=3,G13,0)</f>
        <v>0</v>
      </c>
      <c r="BD13" s="98">
        <f>IF(AZ13=4,G13,0)</f>
        <v>0</v>
      </c>
      <c r="BE13" s="98">
        <f>IF(AZ13=5,G13,0)</f>
        <v>0</v>
      </c>
      <c r="CZ13" s="98">
        <v>0</v>
      </c>
    </row>
    <row r="14" spans="1:104" x14ac:dyDescent="0.2">
      <c r="A14" s="132"/>
      <c r="B14" s="133"/>
      <c r="C14" s="168" t="s">
        <v>76</v>
      </c>
      <c r="D14" s="169"/>
      <c r="E14" s="169"/>
      <c r="F14" s="169"/>
      <c r="G14" s="170"/>
      <c r="O14" s="125">
        <v>3</v>
      </c>
    </row>
    <row r="15" spans="1:104" x14ac:dyDescent="0.2">
      <c r="A15" s="134"/>
      <c r="B15" s="135" t="s">
        <v>62</v>
      </c>
      <c r="C15" s="136" t="str">
        <f>CONCATENATE(B7," ",C7)</f>
        <v>1 Zemní práce</v>
      </c>
      <c r="D15" s="134"/>
      <c r="E15" s="137"/>
      <c r="F15" s="137"/>
      <c r="G15" s="138">
        <f>SUM(G7:G14)</f>
        <v>0</v>
      </c>
      <c r="O15" s="125">
        <v>4</v>
      </c>
      <c r="BA15" s="139">
        <f>SUM(BA7:BA14)</f>
        <v>0</v>
      </c>
      <c r="BB15" s="139">
        <f>SUM(BB7:BB14)</f>
        <v>0</v>
      </c>
      <c r="BC15" s="139">
        <f>SUM(BC7:BC14)</f>
        <v>0</v>
      </c>
      <c r="BD15" s="139">
        <f>SUM(BD7:BD14)</f>
        <v>0</v>
      </c>
      <c r="BE15" s="139">
        <f>SUM(BE7:BE14)</f>
        <v>0</v>
      </c>
    </row>
    <row r="16" spans="1:104" x14ac:dyDescent="0.2">
      <c r="A16" s="118" t="s">
        <v>59</v>
      </c>
      <c r="B16" s="119" t="s">
        <v>77</v>
      </c>
      <c r="C16" s="120" t="s">
        <v>78</v>
      </c>
      <c r="D16" s="121"/>
      <c r="E16" s="122"/>
      <c r="F16" s="122"/>
      <c r="G16" s="123"/>
      <c r="H16" s="124"/>
      <c r="I16" s="124"/>
      <c r="O16" s="125">
        <v>1</v>
      </c>
    </row>
    <row r="17" spans="1:104" x14ac:dyDescent="0.2">
      <c r="A17" s="126">
        <v>6</v>
      </c>
      <c r="B17" s="127" t="s">
        <v>79</v>
      </c>
      <c r="C17" s="128" t="s">
        <v>80</v>
      </c>
      <c r="D17" s="129" t="s">
        <v>67</v>
      </c>
      <c r="E17" s="130">
        <v>2.7</v>
      </c>
      <c r="F17" s="180"/>
      <c r="G17" s="131">
        <f>E17*F17</f>
        <v>0</v>
      </c>
      <c r="O17" s="125">
        <v>2</v>
      </c>
      <c r="AA17" s="98">
        <v>12</v>
      </c>
      <c r="AB17" s="98">
        <v>0</v>
      </c>
      <c r="AC17" s="98">
        <v>6</v>
      </c>
      <c r="AZ17" s="98">
        <v>1</v>
      </c>
      <c r="BA17" s="98">
        <f>IF(AZ17=1,G17,0)</f>
        <v>0</v>
      </c>
      <c r="BB17" s="98">
        <f>IF(AZ17=2,G17,0)</f>
        <v>0</v>
      </c>
      <c r="BC17" s="98">
        <f>IF(AZ17=3,G17,0)</f>
        <v>0</v>
      </c>
      <c r="BD17" s="98">
        <f>IF(AZ17=4,G17,0)</f>
        <v>0</v>
      </c>
      <c r="BE17" s="98">
        <f>IF(AZ17=5,G17,0)</f>
        <v>0</v>
      </c>
      <c r="CZ17" s="98">
        <v>2.7040799999999998</v>
      </c>
    </row>
    <row r="18" spans="1:104" ht="24" customHeight="1" x14ac:dyDescent="0.2">
      <c r="A18" s="132"/>
      <c r="B18" s="133"/>
      <c r="C18" s="171" t="s">
        <v>81</v>
      </c>
      <c r="D18" s="172"/>
      <c r="E18" s="172"/>
      <c r="F18" s="153"/>
      <c r="G18" s="154"/>
      <c r="O18" s="125">
        <v>3</v>
      </c>
    </row>
    <row r="19" spans="1:104" x14ac:dyDescent="0.2">
      <c r="A19" s="126">
        <v>7</v>
      </c>
      <c r="B19" s="127" t="s">
        <v>22</v>
      </c>
      <c r="C19" s="128" t="s">
        <v>82</v>
      </c>
      <c r="D19" s="129" t="s">
        <v>67</v>
      </c>
      <c r="E19" s="130">
        <v>36.25</v>
      </c>
      <c r="F19" s="180"/>
      <c r="G19" s="131">
        <f>E19*F19</f>
        <v>0</v>
      </c>
      <c r="O19" s="125">
        <v>2</v>
      </c>
      <c r="AA19" s="98">
        <v>12</v>
      </c>
      <c r="AB19" s="98">
        <v>0</v>
      </c>
      <c r="AC19" s="98">
        <v>7</v>
      </c>
      <c r="AZ19" s="98">
        <v>1</v>
      </c>
      <c r="BA19" s="98">
        <f>IF(AZ19=1,G19,0)</f>
        <v>0</v>
      </c>
      <c r="BB19" s="98">
        <f>IF(AZ19=2,G19,0)</f>
        <v>0</v>
      </c>
      <c r="BC19" s="98">
        <f>IF(AZ19=3,G19,0)</f>
        <v>0</v>
      </c>
      <c r="BD19" s="98">
        <f>IF(AZ19=4,G19,0)</f>
        <v>0</v>
      </c>
      <c r="BE19" s="98">
        <f>IF(AZ19=5,G19,0)</f>
        <v>0</v>
      </c>
      <c r="CZ19" s="98">
        <v>0</v>
      </c>
    </row>
    <row r="20" spans="1:104" x14ac:dyDescent="0.2">
      <c r="A20" s="132"/>
      <c r="B20" s="133"/>
      <c r="C20" s="168" t="s">
        <v>83</v>
      </c>
      <c r="D20" s="169"/>
      <c r="E20" s="169"/>
      <c r="F20" s="169"/>
      <c r="G20" s="170"/>
      <c r="O20" s="125">
        <v>3</v>
      </c>
    </row>
    <row r="21" spans="1:104" x14ac:dyDescent="0.2">
      <c r="A21" s="126">
        <v>8</v>
      </c>
      <c r="B21" s="127" t="s">
        <v>84</v>
      </c>
      <c r="C21" s="128" t="s">
        <v>85</v>
      </c>
      <c r="D21" s="129" t="s">
        <v>67</v>
      </c>
      <c r="E21" s="130">
        <v>137.75</v>
      </c>
      <c r="F21" s="180"/>
      <c r="G21" s="131">
        <f>E21*F21</f>
        <v>0</v>
      </c>
      <c r="O21" s="125">
        <v>2</v>
      </c>
      <c r="AA21" s="98">
        <v>12</v>
      </c>
      <c r="AB21" s="98">
        <v>0</v>
      </c>
      <c r="AC21" s="98">
        <v>8</v>
      </c>
      <c r="AZ21" s="98">
        <v>1</v>
      </c>
      <c r="BA21" s="98">
        <f>IF(AZ21=1,G21,0)</f>
        <v>0</v>
      </c>
      <c r="BB21" s="98">
        <f>IF(AZ21=2,G21,0)</f>
        <v>0</v>
      </c>
      <c r="BC21" s="98">
        <f>IF(AZ21=3,G21,0)</f>
        <v>0</v>
      </c>
      <c r="BD21" s="98">
        <f>IF(AZ21=4,G21,0)</f>
        <v>0</v>
      </c>
      <c r="BE21" s="98">
        <f>IF(AZ21=5,G21,0)</f>
        <v>0</v>
      </c>
      <c r="CZ21" s="98">
        <v>2.8881800000000002</v>
      </c>
    </row>
    <row r="22" spans="1:104" x14ac:dyDescent="0.2">
      <c r="A22" s="132"/>
      <c r="B22" s="133"/>
      <c r="C22" s="168" t="s">
        <v>86</v>
      </c>
      <c r="D22" s="169"/>
      <c r="E22" s="169"/>
      <c r="F22" s="169"/>
      <c r="G22" s="170"/>
      <c r="O22" s="125">
        <v>3</v>
      </c>
    </row>
    <row r="23" spans="1:104" x14ac:dyDescent="0.2">
      <c r="A23" s="134"/>
      <c r="B23" s="135" t="s">
        <v>62</v>
      </c>
      <c r="C23" s="136" t="str">
        <f>CONCATENATE(B16," ",C16)</f>
        <v>3 Svislé a kompletní konstrukce</v>
      </c>
      <c r="D23" s="134"/>
      <c r="E23" s="137"/>
      <c r="F23" s="137"/>
      <c r="G23" s="138">
        <f>SUM(G16:G22)</f>
        <v>0</v>
      </c>
      <c r="O23" s="125">
        <v>4</v>
      </c>
      <c r="BA23" s="139">
        <f>SUM(BA16:BA22)</f>
        <v>0</v>
      </c>
      <c r="BB23" s="139">
        <f>SUM(BB16:BB22)</f>
        <v>0</v>
      </c>
      <c r="BC23" s="139">
        <f>SUM(BC16:BC22)</f>
        <v>0</v>
      </c>
      <c r="BD23" s="139">
        <f>SUM(BD16:BD22)</f>
        <v>0</v>
      </c>
      <c r="BE23" s="139">
        <f>SUM(BE16:BE22)</f>
        <v>0</v>
      </c>
    </row>
    <row r="24" spans="1:104" x14ac:dyDescent="0.2">
      <c r="A24" s="118" t="s">
        <v>59</v>
      </c>
      <c r="B24" s="119" t="s">
        <v>87</v>
      </c>
      <c r="C24" s="120" t="s">
        <v>88</v>
      </c>
      <c r="D24" s="121"/>
      <c r="E24" s="122"/>
      <c r="F24" s="122"/>
      <c r="G24" s="123"/>
      <c r="H24" s="124"/>
      <c r="I24" s="124"/>
      <c r="O24" s="125">
        <v>1</v>
      </c>
    </row>
    <row r="25" spans="1:104" x14ac:dyDescent="0.2">
      <c r="A25" s="126">
        <v>9</v>
      </c>
      <c r="B25" s="127" t="s">
        <v>89</v>
      </c>
      <c r="C25" s="128" t="s">
        <v>90</v>
      </c>
      <c r="D25" s="129" t="s">
        <v>91</v>
      </c>
      <c r="E25" s="130">
        <v>4.93</v>
      </c>
      <c r="F25" s="180"/>
      <c r="G25" s="131">
        <f>E25*F25</f>
        <v>0</v>
      </c>
      <c r="O25" s="125">
        <v>2</v>
      </c>
      <c r="AA25" s="98">
        <v>12</v>
      </c>
      <c r="AB25" s="98">
        <v>0</v>
      </c>
      <c r="AC25" s="98">
        <v>9</v>
      </c>
      <c r="AZ25" s="98">
        <v>1</v>
      </c>
      <c r="BA25" s="98">
        <f>IF(AZ25=1,G25,0)</f>
        <v>0</v>
      </c>
      <c r="BB25" s="98">
        <f>IF(AZ25=2,G25,0)</f>
        <v>0</v>
      </c>
      <c r="BC25" s="98">
        <f>IF(AZ25=3,G25,0)</f>
        <v>0</v>
      </c>
      <c r="BD25" s="98">
        <f>IF(AZ25=4,G25,0)</f>
        <v>0</v>
      </c>
      <c r="BE25" s="98">
        <f>IF(AZ25=5,G25,0)</f>
        <v>0</v>
      </c>
      <c r="CZ25" s="98">
        <v>0.18906999999999999</v>
      </c>
    </row>
    <row r="26" spans="1:104" x14ac:dyDescent="0.2">
      <c r="A26" s="132"/>
      <c r="B26" s="133"/>
      <c r="C26" s="168" t="s">
        <v>92</v>
      </c>
      <c r="D26" s="169"/>
      <c r="E26" s="169"/>
      <c r="F26" s="169"/>
      <c r="G26" s="170"/>
      <c r="O26" s="125">
        <v>3</v>
      </c>
    </row>
    <row r="27" spans="1:104" x14ac:dyDescent="0.2">
      <c r="A27" s="134"/>
      <c r="B27" s="135" t="s">
        <v>62</v>
      </c>
      <c r="C27" s="136" t="str">
        <f>CONCATENATE(B24," ",C24)</f>
        <v>4 Vodorovné konstrukce</v>
      </c>
      <c r="D27" s="134"/>
      <c r="E27" s="137"/>
      <c r="F27" s="137"/>
      <c r="G27" s="138">
        <f>SUM(G24:G26)</f>
        <v>0</v>
      </c>
      <c r="O27" s="125">
        <v>4</v>
      </c>
      <c r="BA27" s="139">
        <f>SUM(BA24:BA26)</f>
        <v>0</v>
      </c>
      <c r="BB27" s="139">
        <f>SUM(BB24:BB26)</f>
        <v>0</v>
      </c>
      <c r="BC27" s="139">
        <f>SUM(BC24:BC26)</f>
        <v>0</v>
      </c>
      <c r="BD27" s="139">
        <f>SUM(BD24:BD26)</f>
        <v>0</v>
      </c>
      <c r="BE27" s="139">
        <f>SUM(BE24:BE26)</f>
        <v>0</v>
      </c>
    </row>
    <row r="28" spans="1:104" x14ac:dyDescent="0.2">
      <c r="A28" s="118" t="s">
        <v>59</v>
      </c>
      <c r="B28" s="119" t="s">
        <v>93</v>
      </c>
      <c r="C28" s="120" t="s">
        <v>94</v>
      </c>
      <c r="D28" s="121"/>
      <c r="E28" s="122"/>
      <c r="F28" s="122"/>
      <c r="G28" s="123"/>
      <c r="H28" s="124"/>
      <c r="I28" s="124"/>
      <c r="O28" s="125">
        <v>1</v>
      </c>
    </row>
    <row r="29" spans="1:104" x14ac:dyDescent="0.2">
      <c r="A29" s="126">
        <v>10</v>
      </c>
      <c r="B29" s="127" t="s">
        <v>95</v>
      </c>
      <c r="C29" s="128" t="s">
        <v>96</v>
      </c>
      <c r="D29" s="129" t="s">
        <v>91</v>
      </c>
      <c r="E29" s="130">
        <v>42.5</v>
      </c>
      <c r="F29" s="180"/>
      <c r="G29" s="131">
        <f>E29*F29</f>
        <v>0</v>
      </c>
      <c r="O29" s="125">
        <v>2</v>
      </c>
      <c r="AA29" s="98">
        <v>12</v>
      </c>
      <c r="AB29" s="98">
        <v>0</v>
      </c>
      <c r="AC29" s="98">
        <v>10</v>
      </c>
      <c r="AZ29" s="98">
        <v>1</v>
      </c>
      <c r="BA29" s="98">
        <f>IF(AZ29=1,G29,0)</f>
        <v>0</v>
      </c>
      <c r="BB29" s="98">
        <f>IF(AZ29=2,G29,0)</f>
        <v>0</v>
      </c>
      <c r="BC29" s="98">
        <f>IF(AZ29=3,G29,0)</f>
        <v>0</v>
      </c>
      <c r="BD29" s="98">
        <f>IF(AZ29=4,G29,0)</f>
        <v>0</v>
      </c>
      <c r="BE29" s="98">
        <f>IF(AZ29=5,G29,0)</f>
        <v>0</v>
      </c>
      <c r="CZ29" s="98">
        <v>2.12E-2</v>
      </c>
    </row>
    <row r="30" spans="1:104" ht="24.75" customHeight="1" x14ac:dyDescent="0.2">
      <c r="A30" s="132"/>
      <c r="B30" s="133"/>
      <c r="C30" s="171" t="s">
        <v>97</v>
      </c>
      <c r="D30" s="172"/>
      <c r="E30" s="172"/>
      <c r="F30" s="153"/>
      <c r="G30" s="154"/>
      <c r="O30" s="125">
        <v>3</v>
      </c>
    </row>
    <row r="31" spans="1:104" x14ac:dyDescent="0.2">
      <c r="A31" s="134"/>
      <c r="B31" s="135" t="s">
        <v>62</v>
      </c>
      <c r="C31" s="136" t="str">
        <f>CONCATENATE(B28," ",C28)</f>
        <v>62 Upravy povrchů vnější</v>
      </c>
      <c r="D31" s="134"/>
      <c r="E31" s="137"/>
      <c r="F31" s="137"/>
      <c r="G31" s="138">
        <f>SUM(G28:G30)</f>
        <v>0</v>
      </c>
      <c r="O31" s="125">
        <v>4</v>
      </c>
      <c r="BA31" s="139">
        <f>SUM(BA28:BA30)</f>
        <v>0</v>
      </c>
      <c r="BB31" s="139">
        <f>SUM(BB28:BB30)</f>
        <v>0</v>
      </c>
      <c r="BC31" s="139">
        <f>SUM(BC28:BC30)</f>
        <v>0</v>
      </c>
      <c r="BD31" s="139">
        <f>SUM(BD28:BD30)</f>
        <v>0</v>
      </c>
      <c r="BE31" s="139">
        <f>SUM(BE28:BE30)</f>
        <v>0</v>
      </c>
    </row>
    <row r="32" spans="1:104" x14ac:dyDescent="0.2">
      <c r="A32" s="118" t="s">
        <v>59</v>
      </c>
      <c r="B32" s="119" t="s">
        <v>98</v>
      </c>
      <c r="C32" s="120" t="s">
        <v>99</v>
      </c>
      <c r="D32" s="121"/>
      <c r="E32" s="122"/>
      <c r="F32" s="122"/>
      <c r="G32" s="123"/>
      <c r="H32" s="124"/>
      <c r="I32" s="124"/>
      <c r="O32" s="125">
        <v>1</v>
      </c>
    </row>
    <row r="33" spans="1:104" x14ac:dyDescent="0.2">
      <c r="A33" s="126">
        <v>11</v>
      </c>
      <c r="B33" s="127" t="s">
        <v>22</v>
      </c>
      <c r="C33" s="128" t="s">
        <v>125</v>
      </c>
      <c r="D33" s="129" t="s">
        <v>100</v>
      </c>
      <c r="E33" s="130">
        <v>1</v>
      </c>
      <c r="F33" s="180"/>
      <c r="G33" s="131">
        <f>E33*F33</f>
        <v>0</v>
      </c>
      <c r="O33" s="125">
        <v>2</v>
      </c>
      <c r="AA33" s="98">
        <v>12</v>
      </c>
      <c r="AB33" s="98">
        <v>0</v>
      </c>
      <c r="AC33" s="98">
        <v>11</v>
      </c>
      <c r="AZ33" s="98">
        <v>1</v>
      </c>
      <c r="BA33" s="98">
        <f>IF(AZ33=1,G33,0)</f>
        <v>0</v>
      </c>
      <c r="BB33" s="98">
        <f>IF(AZ33=2,G33,0)</f>
        <v>0</v>
      </c>
      <c r="BC33" s="98">
        <f>IF(AZ33=3,G33,0)</f>
        <v>0</v>
      </c>
      <c r="BD33" s="98">
        <f>IF(AZ33=4,G33,0)</f>
        <v>0</v>
      </c>
      <c r="BE33" s="98">
        <f>IF(AZ33=5,G33,0)</f>
        <v>0</v>
      </c>
      <c r="CZ33" s="98">
        <v>0</v>
      </c>
    </row>
    <row r="34" spans="1:104" ht="15.75" customHeight="1" x14ac:dyDescent="0.2">
      <c r="A34" s="132"/>
      <c r="B34" s="133"/>
      <c r="C34" s="171" t="s">
        <v>126</v>
      </c>
      <c r="D34" s="172"/>
      <c r="E34" s="172"/>
      <c r="F34" s="153"/>
      <c r="G34" s="154"/>
      <c r="O34" s="125">
        <v>3</v>
      </c>
    </row>
    <row r="35" spans="1:104" x14ac:dyDescent="0.2">
      <c r="A35" s="126">
        <v>12</v>
      </c>
      <c r="B35" s="127" t="s">
        <v>22</v>
      </c>
      <c r="C35" s="128" t="s">
        <v>124</v>
      </c>
      <c r="D35" s="129" t="s">
        <v>100</v>
      </c>
      <c r="E35" s="130">
        <v>1</v>
      </c>
      <c r="F35" s="180"/>
      <c r="G35" s="131">
        <f>E35*F35</f>
        <v>0</v>
      </c>
      <c r="O35" s="125">
        <v>2</v>
      </c>
      <c r="AA35" s="98">
        <v>12</v>
      </c>
      <c r="AB35" s="98">
        <v>0</v>
      </c>
      <c r="AC35" s="98">
        <v>12</v>
      </c>
      <c r="AZ35" s="98">
        <v>1</v>
      </c>
      <c r="BA35" s="98">
        <f>IF(AZ35=1,G35,0)</f>
        <v>0</v>
      </c>
      <c r="BB35" s="98">
        <f>IF(AZ35=2,G35,0)</f>
        <v>0</v>
      </c>
      <c r="BC35" s="98">
        <f>IF(AZ35=3,G35,0)</f>
        <v>0</v>
      </c>
      <c r="BD35" s="98">
        <f>IF(AZ35=4,G35,0)</f>
        <v>0</v>
      </c>
      <c r="BE35" s="98">
        <f>IF(AZ35=5,G35,0)</f>
        <v>0</v>
      </c>
      <c r="CZ35" s="98">
        <v>0</v>
      </c>
    </row>
    <row r="36" spans="1:104" ht="35.25" customHeight="1" x14ac:dyDescent="0.2">
      <c r="A36" s="126"/>
      <c r="B36" s="127"/>
      <c r="C36" s="171" t="s">
        <v>127</v>
      </c>
      <c r="D36" s="172"/>
      <c r="E36" s="172"/>
      <c r="F36" s="130"/>
      <c r="G36" s="131"/>
      <c r="O36" s="125"/>
    </row>
    <row r="37" spans="1:104" x14ac:dyDescent="0.2">
      <c r="A37" s="134"/>
      <c r="B37" s="135" t="s">
        <v>62</v>
      </c>
      <c r="C37" s="136" t="str">
        <f>CONCATENATE(B32," ",C32)</f>
        <v>93 Dokončovací práce inž.staveb</v>
      </c>
      <c r="D37" s="134"/>
      <c r="E37" s="137"/>
      <c r="F37" s="137"/>
      <c r="G37" s="138">
        <f>SUM(G32:G35)</f>
        <v>0</v>
      </c>
      <c r="O37" s="125">
        <v>4</v>
      </c>
      <c r="BA37" s="139">
        <f>SUM(BA32:BA35)</f>
        <v>0</v>
      </c>
      <c r="BB37" s="139">
        <f>SUM(BB32:BB35)</f>
        <v>0</v>
      </c>
      <c r="BC37" s="139">
        <f>SUM(BC32:BC35)</f>
        <v>0</v>
      </c>
      <c r="BD37" s="139">
        <f>SUM(BD32:BD35)</f>
        <v>0</v>
      </c>
      <c r="BE37" s="139">
        <f>SUM(BE32:BE35)</f>
        <v>0</v>
      </c>
    </row>
    <row r="38" spans="1:104" x14ac:dyDescent="0.2">
      <c r="A38" s="118" t="s">
        <v>59</v>
      </c>
      <c r="B38" s="119" t="s">
        <v>101</v>
      </c>
      <c r="C38" s="120" t="s">
        <v>102</v>
      </c>
      <c r="D38" s="121"/>
      <c r="E38" s="122"/>
      <c r="F38" s="122"/>
      <c r="G38" s="123"/>
      <c r="H38" s="124"/>
      <c r="I38" s="124"/>
      <c r="O38" s="125">
        <v>1</v>
      </c>
    </row>
    <row r="39" spans="1:104" x14ac:dyDescent="0.2">
      <c r="A39" s="126">
        <v>13</v>
      </c>
      <c r="B39" s="127" t="s">
        <v>22</v>
      </c>
      <c r="C39" s="128" t="s">
        <v>123</v>
      </c>
      <c r="D39" s="129" t="s">
        <v>100</v>
      </c>
      <c r="E39" s="130">
        <v>1</v>
      </c>
      <c r="F39" s="180"/>
      <c r="G39" s="131">
        <f>E39*F39</f>
        <v>0</v>
      </c>
      <c r="O39" s="125">
        <v>2</v>
      </c>
      <c r="AA39" s="98">
        <v>12</v>
      </c>
      <c r="AB39" s="98">
        <v>0</v>
      </c>
      <c r="AC39" s="98">
        <v>13</v>
      </c>
      <c r="AZ39" s="98">
        <v>1</v>
      </c>
      <c r="BA39" s="98">
        <f>IF(AZ39=1,G39,0)</f>
        <v>0</v>
      </c>
      <c r="BB39" s="98">
        <f>IF(AZ39=2,G39,0)</f>
        <v>0</v>
      </c>
      <c r="BC39" s="98">
        <f>IF(AZ39=3,G39,0)</f>
        <v>0</v>
      </c>
      <c r="BD39" s="98">
        <f>IF(AZ39=4,G39,0)</f>
        <v>0</v>
      </c>
      <c r="BE39" s="98">
        <f>IF(AZ39=5,G39,0)</f>
        <v>0</v>
      </c>
      <c r="CZ39" s="98">
        <v>0</v>
      </c>
    </row>
    <row r="40" spans="1:104" ht="24" customHeight="1" x14ac:dyDescent="0.2">
      <c r="A40" s="132"/>
      <c r="B40" s="133"/>
      <c r="C40" s="171" t="s">
        <v>103</v>
      </c>
      <c r="D40" s="172"/>
      <c r="E40" s="172"/>
      <c r="F40" s="153"/>
      <c r="G40" s="154"/>
      <c r="O40" s="125">
        <v>3</v>
      </c>
    </row>
    <row r="41" spans="1:104" ht="22.5" x14ac:dyDescent="0.2">
      <c r="A41" s="126">
        <v>14</v>
      </c>
      <c r="B41" s="127" t="s">
        <v>22</v>
      </c>
      <c r="C41" s="128" t="s">
        <v>104</v>
      </c>
      <c r="D41" s="129" t="s">
        <v>67</v>
      </c>
      <c r="E41" s="130">
        <v>72.5</v>
      </c>
      <c r="F41" s="180"/>
      <c r="G41" s="131">
        <f>E41*F41</f>
        <v>0</v>
      </c>
      <c r="O41" s="125">
        <v>2</v>
      </c>
      <c r="AA41" s="98">
        <v>12</v>
      </c>
      <c r="AB41" s="98">
        <v>0</v>
      </c>
      <c r="AC41" s="98">
        <v>14</v>
      </c>
      <c r="AZ41" s="98">
        <v>1</v>
      </c>
      <c r="BA41" s="98">
        <f>IF(AZ41=1,G41,0)</f>
        <v>0</v>
      </c>
      <c r="BB41" s="98">
        <f>IF(AZ41=2,G41,0)</f>
        <v>0</v>
      </c>
      <c r="BC41" s="98">
        <f>IF(AZ41=3,G41,0)</f>
        <v>0</v>
      </c>
      <c r="BD41" s="98">
        <f>IF(AZ41=4,G41,0)</f>
        <v>0</v>
      </c>
      <c r="BE41" s="98">
        <f>IF(AZ41=5,G41,0)</f>
        <v>0</v>
      </c>
      <c r="CZ41" s="98">
        <v>1.1199999999999999E-3</v>
      </c>
    </row>
    <row r="42" spans="1:104" x14ac:dyDescent="0.2">
      <c r="A42" s="132"/>
      <c r="B42" s="133"/>
      <c r="C42" s="168" t="s">
        <v>122</v>
      </c>
      <c r="D42" s="169"/>
      <c r="E42" s="169"/>
      <c r="F42" s="169"/>
      <c r="G42" s="170"/>
      <c r="O42" s="125">
        <v>3</v>
      </c>
    </row>
    <row r="43" spans="1:104" ht="22.5" x14ac:dyDescent="0.2">
      <c r="A43" s="126">
        <v>15</v>
      </c>
      <c r="B43" s="127" t="s">
        <v>22</v>
      </c>
      <c r="C43" s="128" t="s">
        <v>105</v>
      </c>
      <c r="D43" s="129" t="s">
        <v>100</v>
      </c>
      <c r="E43" s="130">
        <v>1</v>
      </c>
      <c r="F43" s="180"/>
      <c r="G43" s="131">
        <f>E43*F43</f>
        <v>0</v>
      </c>
      <c r="O43" s="125">
        <v>2</v>
      </c>
      <c r="AA43" s="98">
        <v>12</v>
      </c>
      <c r="AB43" s="98">
        <v>0</v>
      </c>
      <c r="AC43" s="98">
        <v>15</v>
      </c>
      <c r="AZ43" s="98">
        <v>1</v>
      </c>
      <c r="BA43" s="98">
        <f>IF(AZ43=1,G43,0)</f>
        <v>0</v>
      </c>
      <c r="BB43" s="98">
        <f>IF(AZ43=2,G43,0)</f>
        <v>0</v>
      </c>
      <c r="BC43" s="98">
        <f>IF(AZ43=3,G43,0)</f>
        <v>0</v>
      </c>
      <c r="BD43" s="98">
        <f>IF(AZ43=4,G43,0)</f>
        <v>0</v>
      </c>
      <c r="BE43" s="98">
        <f>IF(AZ43=5,G43,0)</f>
        <v>0</v>
      </c>
      <c r="CZ43" s="98">
        <v>0</v>
      </c>
    </row>
    <row r="44" spans="1:104" ht="24" customHeight="1" x14ac:dyDescent="0.2">
      <c r="A44" s="132"/>
      <c r="B44" s="133"/>
      <c r="C44" s="171" t="s">
        <v>106</v>
      </c>
      <c r="D44" s="172"/>
      <c r="E44" s="172"/>
      <c r="F44" s="153"/>
      <c r="G44" s="154"/>
      <c r="O44" s="125">
        <v>3</v>
      </c>
    </row>
    <row r="45" spans="1:104" x14ac:dyDescent="0.2">
      <c r="A45" s="134"/>
      <c r="B45" s="135" t="s">
        <v>62</v>
      </c>
      <c r="C45" s="136" t="str">
        <f>CONCATENATE(B38," ",C38)</f>
        <v>96 Bourání konstrukcí</v>
      </c>
      <c r="D45" s="134"/>
      <c r="E45" s="137"/>
      <c r="F45" s="137"/>
      <c r="G45" s="138">
        <f>SUM(G38:G44)</f>
        <v>0</v>
      </c>
      <c r="O45" s="125">
        <v>4</v>
      </c>
      <c r="BA45" s="139">
        <f>SUM(BA38:BA44)</f>
        <v>0</v>
      </c>
      <c r="BB45" s="139">
        <f>SUM(BB38:BB44)</f>
        <v>0</v>
      </c>
      <c r="BC45" s="139">
        <f>SUM(BC38:BC44)</f>
        <v>0</v>
      </c>
      <c r="BD45" s="139">
        <f>SUM(BD38:BD44)</f>
        <v>0</v>
      </c>
      <c r="BE45" s="139">
        <f>SUM(BE38:BE44)</f>
        <v>0</v>
      </c>
    </row>
    <row r="46" spans="1:104" x14ac:dyDescent="0.2">
      <c r="A46" s="118" t="s">
        <v>59</v>
      </c>
      <c r="B46" s="119" t="s">
        <v>107</v>
      </c>
      <c r="C46" s="120" t="s">
        <v>108</v>
      </c>
      <c r="D46" s="121"/>
      <c r="E46" s="122"/>
      <c r="F46" s="122"/>
      <c r="G46" s="123"/>
      <c r="H46" s="124"/>
      <c r="I46" s="124"/>
      <c r="O46" s="125">
        <v>1</v>
      </c>
    </row>
    <row r="47" spans="1:104" x14ac:dyDescent="0.2">
      <c r="A47" s="126">
        <v>16</v>
      </c>
      <c r="B47" s="127" t="s">
        <v>109</v>
      </c>
      <c r="C47" s="128" t="s">
        <v>110</v>
      </c>
      <c r="D47" s="129" t="s">
        <v>111</v>
      </c>
      <c r="E47" s="130">
        <v>76.125</v>
      </c>
      <c r="F47" s="180"/>
      <c r="G47" s="131">
        <f>E47*F47</f>
        <v>0</v>
      </c>
      <c r="O47" s="125">
        <v>2</v>
      </c>
      <c r="AA47" s="98">
        <v>12</v>
      </c>
      <c r="AB47" s="98">
        <v>0</v>
      </c>
      <c r="AC47" s="98">
        <v>16</v>
      </c>
      <c r="AZ47" s="98">
        <v>1</v>
      </c>
      <c r="BA47" s="98">
        <f>IF(AZ47=1,G47,0)</f>
        <v>0</v>
      </c>
      <c r="BB47" s="98">
        <f>IF(AZ47=2,G47,0)</f>
        <v>0</v>
      </c>
      <c r="BC47" s="98">
        <f>IF(AZ47=3,G47,0)</f>
        <v>0</v>
      </c>
      <c r="BD47" s="98">
        <f>IF(AZ47=4,G47,0)</f>
        <v>0</v>
      </c>
      <c r="BE47" s="98">
        <f>IF(AZ47=5,G47,0)</f>
        <v>0</v>
      </c>
      <c r="CZ47" s="98">
        <v>0</v>
      </c>
    </row>
    <row r="48" spans="1:104" ht="24" customHeight="1" x14ac:dyDescent="0.2">
      <c r="A48" s="132"/>
      <c r="B48" s="133"/>
      <c r="C48" s="171" t="s">
        <v>112</v>
      </c>
      <c r="D48" s="172"/>
      <c r="E48" s="172"/>
      <c r="F48" s="153"/>
      <c r="G48" s="154"/>
      <c r="O48" s="125">
        <v>3</v>
      </c>
    </row>
    <row r="49" spans="1:104" x14ac:dyDescent="0.2">
      <c r="A49" s="126">
        <v>17</v>
      </c>
      <c r="B49" s="127" t="s">
        <v>113</v>
      </c>
      <c r="C49" s="128" t="s">
        <v>121</v>
      </c>
      <c r="D49" s="129" t="s">
        <v>111</v>
      </c>
      <c r="E49" s="130">
        <v>685.125</v>
      </c>
      <c r="F49" s="180"/>
      <c r="G49" s="131">
        <f>E49*F49</f>
        <v>0</v>
      </c>
      <c r="O49" s="125">
        <v>2</v>
      </c>
      <c r="AA49" s="98">
        <v>12</v>
      </c>
      <c r="AB49" s="98">
        <v>0</v>
      </c>
      <c r="AC49" s="98">
        <v>17</v>
      </c>
      <c r="AZ49" s="98">
        <v>1</v>
      </c>
      <c r="BA49" s="98">
        <f>IF(AZ49=1,G49,0)</f>
        <v>0</v>
      </c>
      <c r="BB49" s="98">
        <f>IF(AZ49=2,G49,0)</f>
        <v>0</v>
      </c>
      <c r="BC49" s="98">
        <f>IF(AZ49=3,G49,0)</f>
        <v>0</v>
      </c>
      <c r="BD49" s="98">
        <f>IF(AZ49=4,G49,0)</f>
        <v>0</v>
      </c>
      <c r="BE49" s="98">
        <f>IF(AZ49=5,G49,0)</f>
        <v>0</v>
      </c>
      <c r="CZ49" s="98">
        <v>0</v>
      </c>
    </row>
    <row r="50" spans="1:104" ht="22.5" x14ac:dyDescent="0.2">
      <c r="A50" s="126">
        <v>18</v>
      </c>
      <c r="B50" s="127" t="s">
        <v>22</v>
      </c>
      <c r="C50" s="128" t="s">
        <v>114</v>
      </c>
      <c r="D50" s="129" t="s">
        <v>111</v>
      </c>
      <c r="E50" s="130">
        <v>76.125</v>
      </c>
      <c r="F50" s="180"/>
      <c r="G50" s="131">
        <f>E50*F50</f>
        <v>0</v>
      </c>
      <c r="O50" s="125">
        <v>2</v>
      </c>
      <c r="AA50" s="98">
        <v>12</v>
      </c>
      <c r="AB50" s="98">
        <v>0</v>
      </c>
      <c r="AC50" s="98">
        <v>18</v>
      </c>
      <c r="AZ50" s="98">
        <v>1</v>
      </c>
      <c r="BA50" s="98">
        <f>IF(AZ50=1,G50,0)</f>
        <v>0</v>
      </c>
      <c r="BB50" s="98">
        <f>IF(AZ50=2,G50,0)</f>
        <v>0</v>
      </c>
      <c r="BC50" s="98">
        <f>IF(AZ50=3,G50,0)</f>
        <v>0</v>
      </c>
      <c r="BD50" s="98">
        <f>IF(AZ50=4,G50,0)</f>
        <v>0</v>
      </c>
      <c r="BE50" s="98">
        <f>IF(AZ50=5,G50,0)</f>
        <v>0</v>
      </c>
      <c r="CZ50" s="98">
        <v>0</v>
      </c>
    </row>
    <row r="51" spans="1:104" x14ac:dyDescent="0.2">
      <c r="A51" s="134"/>
      <c r="B51" s="135" t="s">
        <v>62</v>
      </c>
      <c r="C51" s="136" t="str">
        <f>CONCATENATE(B46," ",C46)</f>
        <v>97 Prorážení otvorů</v>
      </c>
      <c r="D51" s="134"/>
      <c r="E51" s="137"/>
      <c r="F51" s="137"/>
      <c r="G51" s="138">
        <f>SUM(G46:G50)</f>
        <v>0</v>
      </c>
      <c r="O51" s="125">
        <v>4</v>
      </c>
      <c r="BA51" s="139">
        <f>SUM(BA46:BA50)</f>
        <v>0</v>
      </c>
      <c r="BB51" s="139">
        <f>SUM(BB46:BB50)</f>
        <v>0</v>
      </c>
      <c r="BC51" s="139">
        <f>SUM(BC46:BC50)</f>
        <v>0</v>
      </c>
      <c r="BD51" s="139">
        <f>SUM(BD46:BD50)</f>
        <v>0</v>
      </c>
      <c r="BE51" s="139">
        <f>SUM(BE46:BE50)</f>
        <v>0</v>
      </c>
    </row>
    <row r="52" spans="1:104" x14ac:dyDescent="0.2">
      <c r="A52" s="118" t="s">
        <v>59</v>
      </c>
      <c r="B52" s="119" t="s">
        <v>115</v>
      </c>
      <c r="C52" s="120" t="s">
        <v>116</v>
      </c>
      <c r="D52" s="121"/>
      <c r="E52" s="122"/>
      <c r="F52" s="122"/>
      <c r="G52" s="123"/>
      <c r="H52" s="124"/>
      <c r="I52" s="124"/>
      <c r="O52" s="125">
        <v>1</v>
      </c>
    </row>
    <row r="53" spans="1:104" x14ac:dyDescent="0.2">
      <c r="A53" s="126">
        <v>19</v>
      </c>
      <c r="B53" s="127" t="s">
        <v>117</v>
      </c>
      <c r="C53" s="128" t="s">
        <v>118</v>
      </c>
      <c r="D53" s="129" t="s">
        <v>111</v>
      </c>
      <c r="E53" s="130">
        <v>406.07</v>
      </c>
      <c r="F53" s="180"/>
      <c r="G53" s="131">
        <f>E53*F53</f>
        <v>0</v>
      </c>
      <c r="O53" s="125">
        <v>2</v>
      </c>
      <c r="AA53" s="98">
        <v>12</v>
      </c>
      <c r="AB53" s="98">
        <v>0</v>
      </c>
      <c r="AC53" s="98">
        <v>19</v>
      </c>
      <c r="AZ53" s="98">
        <v>1</v>
      </c>
      <c r="BA53" s="98">
        <f>IF(AZ53=1,G53,0)</f>
        <v>0</v>
      </c>
      <c r="BB53" s="98">
        <f>IF(AZ53=2,G53,0)</f>
        <v>0</v>
      </c>
      <c r="BC53" s="98">
        <f>IF(AZ53=3,G53,0)</f>
        <v>0</v>
      </c>
      <c r="BD53" s="98">
        <f>IF(AZ53=4,G53,0)</f>
        <v>0</v>
      </c>
      <c r="BE53" s="98">
        <f>IF(AZ53=5,G53,0)</f>
        <v>0</v>
      </c>
      <c r="CZ53" s="98">
        <v>0</v>
      </c>
    </row>
    <row r="54" spans="1:104" x14ac:dyDescent="0.2">
      <c r="A54" s="134"/>
      <c r="B54" s="135" t="s">
        <v>62</v>
      </c>
      <c r="C54" s="136" t="str">
        <f>CONCATENATE(B52," ",C52)</f>
        <v>99 Staveništní přesun hmot</v>
      </c>
      <c r="D54" s="134"/>
      <c r="E54" s="137"/>
      <c r="F54" s="137"/>
      <c r="G54" s="138">
        <f>SUM(G52:G53)</f>
        <v>0</v>
      </c>
      <c r="O54" s="125">
        <v>4</v>
      </c>
      <c r="BA54" s="139">
        <f>SUM(BA52:BA53)</f>
        <v>0</v>
      </c>
      <c r="BB54" s="139">
        <f>SUM(BB52:BB53)</f>
        <v>0</v>
      </c>
      <c r="BC54" s="139">
        <f>SUM(BC52:BC53)</f>
        <v>0</v>
      </c>
      <c r="BD54" s="139">
        <f>SUM(BD52:BD53)</f>
        <v>0</v>
      </c>
      <c r="BE54" s="139">
        <f>SUM(BE52:BE53)</f>
        <v>0</v>
      </c>
    </row>
    <row r="55" spans="1:104" x14ac:dyDescent="0.2">
      <c r="A55" s="99"/>
      <c r="B55" s="99"/>
      <c r="C55" s="99"/>
      <c r="D55" s="99"/>
      <c r="E55" s="99"/>
      <c r="F55" s="99"/>
      <c r="G55" s="99"/>
    </row>
    <row r="56" spans="1:104" x14ac:dyDescent="0.2">
      <c r="E56" s="98"/>
    </row>
    <row r="57" spans="1:104" x14ac:dyDescent="0.2">
      <c r="E57" s="98"/>
    </row>
    <row r="58" spans="1:104" x14ac:dyDescent="0.2">
      <c r="E58" s="98"/>
    </row>
    <row r="59" spans="1:104" x14ac:dyDescent="0.2">
      <c r="E59" s="98"/>
    </row>
    <row r="60" spans="1:104" x14ac:dyDescent="0.2">
      <c r="E60" s="98"/>
    </row>
    <row r="61" spans="1:104" x14ac:dyDescent="0.2">
      <c r="E61" s="98"/>
    </row>
    <row r="62" spans="1:104" x14ac:dyDescent="0.2">
      <c r="E62" s="98"/>
    </row>
    <row r="63" spans="1:104" x14ac:dyDescent="0.2">
      <c r="E63" s="98"/>
    </row>
    <row r="64" spans="1:104" x14ac:dyDescent="0.2">
      <c r="E64" s="98"/>
    </row>
    <row r="65" spans="1:7" x14ac:dyDescent="0.2">
      <c r="E65" s="98"/>
    </row>
    <row r="66" spans="1:7" x14ac:dyDescent="0.2">
      <c r="E66" s="98"/>
    </row>
    <row r="67" spans="1:7" x14ac:dyDescent="0.2">
      <c r="E67" s="98"/>
    </row>
    <row r="68" spans="1:7" x14ac:dyDescent="0.2">
      <c r="E68" s="98"/>
    </row>
    <row r="69" spans="1:7" x14ac:dyDescent="0.2">
      <c r="E69" s="98"/>
    </row>
    <row r="70" spans="1:7" x14ac:dyDescent="0.2">
      <c r="E70" s="98"/>
    </row>
    <row r="71" spans="1:7" x14ac:dyDescent="0.2">
      <c r="E71" s="98"/>
    </row>
    <row r="72" spans="1:7" x14ac:dyDescent="0.2">
      <c r="E72" s="98"/>
    </row>
    <row r="73" spans="1:7" x14ac:dyDescent="0.2">
      <c r="E73" s="98"/>
    </row>
    <row r="74" spans="1:7" x14ac:dyDescent="0.2">
      <c r="E74" s="98"/>
    </row>
    <row r="75" spans="1:7" x14ac:dyDescent="0.2">
      <c r="E75" s="98"/>
    </row>
    <row r="76" spans="1:7" x14ac:dyDescent="0.2">
      <c r="E76" s="98"/>
    </row>
    <row r="77" spans="1:7" x14ac:dyDescent="0.2">
      <c r="E77" s="98"/>
    </row>
    <row r="78" spans="1:7" x14ac:dyDescent="0.2">
      <c r="A78" s="140"/>
      <c r="B78" s="140"/>
      <c r="C78" s="140"/>
      <c r="D78" s="140"/>
      <c r="E78" s="140"/>
      <c r="F78" s="140"/>
      <c r="G78" s="140"/>
    </row>
    <row r="79" spans="1:7" x14ac:dyDescent="0.2">
      <c r="A79" s="140"/>
      <c r="B79" s="140"/>
      <c r="C79" s="140"/>
      <c r="D79" s="140"/>
      <c r="E79" s="140"/>
      <c r="F79" s="140"/>
      <c r="G79" s="140"/>
    </row>
    <row r="80" spans="1:7" x14ac:dyDescent="0.2">
      <c r="A80" s="140"/>
      <c r="B80" s="140"/>
      <c r="C80" s="140"/>
      <c r="D80" s="140"/>
      <c r="E80" s="140"/>
      <c r="F80" s="140"/>
      <c r="G80" s="140"/>
    </row>
    <row r="81" spans="1:7" x14ac:dyDescent="0.2">
      <c r="A81" s="140"/>
      <c r="B81" s="140"/>
      <c r="C81" s="140"/>
      <c r="D81" s="140"/>
      <c r="E81" s="140"/>
      <c r="F81" s="140"/>
      <c r="G81" s="140"/>
    </row>
    <row r="82" spans="1:7" x14ac:dyDescent="0.2">
      <c r="E82" s="98"/>
    </row>
    <row r="83" spans="1:7" x14ac:dyDescent="0.2">
      <c r="E83" s="98"/>
    </row>
    <row r="84" spans="1:7" x14ac:dyDescent="0.2">
      <c r="E84" s="98"/>
    </row>
    <row r="85" spans="1:7" x14ac:dyDescent="0.2">
      <c r="E85" s="98"/>
    </row>
    <row r="86" spans="1:7" x14ac:dyDescent="0.2">
      <c r="E86" s="98"/>
    </row>
    <row r="87" spans="1:7" x14ac:dyDescent="0.2">
      <c r="E87" s="98"/>
    </row>
    <row r="88" spans="1:7" x14ac:dyDescent="0.2">
      <c r="E88" s="98"/>
    </row>
    <row r="89" spans="1:7" x14ac:dyDescent="0.2">
      <c r="E89" s="98"/>
    </row>
    <row r="90" spans="1:7" x14ac:dyDescent="0.2">
      <c r="E90" s="98"/>
    </row>
    <row r="91" spans="1:7" x14ac:dyDescent="0.2">
      <c r="E91" s="98"/>
    </row>
    <row r="92" spans="1:7" x14ac:dyDescent="0.2">
      <c r="E92" s="98"/>
    </row>
    <row r="93" spans="1:7" x14ac:dyDescent="0.2">
      <c r="E93" s="98"/>
    </row>
    <row r="94" spans="1:7" x14ac:dyDescent="0.2">
      <c r="E94" s="98"/>
    </row>
    <row r="95" spans="1:7" x14ac:dyDescent="0.2">
      <c r="E95" s="98"/>
    </row>
    <row r="96" spans="1:7" x14ac:dyDescent="0.2">
      <c r="E96" s="98"/>
    </row>
    <row r="97" spans="5:5" x14ac:dyDescent="0.2">
      <c r="E97" s="98"/>
    </row>
    <row r="98" spans="5:5" x14ac:dyDescent="0.2">
      <c r="E98" s="98"/>
    </row>
    <row r="99" spans="5:5" x14ac:dyDescent="0.2">
      <c r="E99" s="98"/>
    </row>
    <row r="100" spans="5:5" x14ac:dyDescent="0.2">
      <c r="E100" s="98"/>
    </row>
    <row r="101" spans="5:5" x14ac:dyDescent="0.2">
      <c r="E101" s="98"/>
    </row>
    <row r="102" spans="5:5" x14ac:dyDescent="0.2">
      <c r="E102" s="98"/>
    </row>
    <row r="103" spans="5:5" x14ac:dyDescent="0.2">
      <c r="E103" s="98"/>
    </row>
    <row r="104" spans="5:5" x14ac:dyDescent="0.2">
      <c r="E104" s="98"/>
    </row>
    <row r="105" spans="5:5" x14ac:dyDescent="0.2">
      <c r="E105" s="98"/>
    </row>
    <row r="106" spans="5:5" x14ac:dyDescent="0.2">
      <c r="E106" s="98"/>
    </row>
    <row r="107" spans="5:5" x14ac:dyDescent="0.2">
      <c r="E107" s="98"/>
    </row>
    <row r="108" spans="5:5" x14ac:dyDescent="0.2">
      <c r="E108" s="98"/>
    </row>
    <row r="109" spans="5:5" x14ac:dyDescent="0.2">
      <c r="E109" s="98"/>
    </row>
    <row r="110" spans="5:5" x14ac:dyDescent="0.2">
      <c r="E110" s="98"/>
    </row>
    <row r="111" spans="5:5" x14ac:dyDescent="0.2">
      <c r="E111" s="98"/>
    </row>
    <row r="112" spans="5:5" x14ac:dyDescent="0.2">
      <c r="E112" s="98"/>
    </row>
    <row r="113" spans="1:7" x14ac:dyDescent="0.2">
      <c r="A113" s="141"/>
      <c r="B113" s="141"/>
    </row>
    <row r="114" spans="1:7" x14ac:dyDescent="0.2">
      <c r="A114" s="140"/>
      <c r="B114" s="140"/>
      <c r="C114" s="143"/>
      <c r="D114" s="143"/>
      <c r="E114" s="144"/>
      <c r="F114" s="143"/>
      <c r="G114" s="145"/>
    </row>
    <row r="115" spans="1:7" x14ac:dyDescent="0.2">
      <c r="A115" s="146"/>
      <c r="B115" s="146"/>
      <c r="C115" s="140"/>
      <c r="D115" s="140"/>
      <c r="E115" s="147"/>
      <c r="F115" s="140"/>
      <c r="G115" s="140"/>
    </row>
    <row r="116" spans="1:7" x14ac:dyDescent="0.2">
      <c r="A116" s="140"/>
      <c r="B116" s="140"/>
      <c r="C116" s="140"/>
      <c r="D116" s="140"/>
      <c r="E116" s="147"/>
      <c r="F116" s="140"/>
      <c r="G116" s="140"/>
    </row>
    <row r="117" spans="1:7" x14ac:dyDescent="0.2">
      <c r="A117" s="140"/>
      <c r="B117" s="140"/>
      <c r="C117" s="140"/>
      <c r="D117" s="140"/>
      <c r="E117" s="147"/>
      <c r="F117" s="140"/>
      <c r="G117" s="140"/>
    </row>
    <row r="118" spans="1:7" x14ac:dyDescent="0.2">
      <c r="A118" s="140"/>
      <c r="B118" s="140"/>
      <c r="C118" s="140"/>
      <c r="D118" s="140"/>
      <c r="E118" s="147"/>
      <c r="F118" s="140"/>
      <c r="G118" s="140"/>
    </row>
    <row r="119" spans="1:7" x14ac:dyDescent="0.2">
      <c r="A119" s="140"/>
      <c r="B119" s="140"/>
      <c r="C119" s="140"/>
      <c r="D119" s="140"/>
      <c r="E119" s="147"/>
      <c r="F119" s="140"/>
      <c r="G119" s="140"/>
    </row>
    <row r="120" spans="1:7" x14ac:dyDescent="0.2">
      <c r="A120" s="140"/>
      <c r="B120" s="140"/>
      <c r="C120" s="140"/>
      <c r="D120" s="140"/>
      <c r="E120" s="147"/>
      <c r="F120" s="140"/>
      <c r="G120" s="140"/>
    </row>
    <row r="121" spans="1:7" x14ac:dyDescent="0.2">
      <c r="A121" s="140"/>
      <c r="B121" s="140"/>
      <c r="C121" s="140"/>
      <c r="D121" s="140"/>
      <c r="E121" s="147"/>
      <c r="F121" s="140"/>
      <c r="G121" s="140"/>
    </row>
    <row r="122" spans="1:7" x14ac:dyDescent="0.2">
      <c r="A122" s="140"/>
      <c r="B122" s="140"/>
      <c r="C122" s="140"/>
      <c r="D122" s="140"/>
      <c r="E122" s="147"/>
      <c r="F122" s="140"/>
      <c r="G122" s="140"/>
    </row>
    <row r="123" spans="1:7" x14ac:dyDescent="0.2">
      <c r="A123" s="140"/>
      <c r="B123" s="140"/>
      <c r="C123" s="140"/>
      <c r="D123" s="140"/>
      <c r="E123" s="147"/>
      <c r="F123" s="140"/>
      <c r="G123" s="140"/>
    </row>
    <row r="124" spans="1:7" x14ac:dyDescent="0.2">
      <c r="A124" s="140"/>
      <c r="B124" s="140"/>
      <c r="C124" s="140"/>
      <c r="D124" s="140"/>
      <c r="E124" s="147"/>
      <c r="F124" s="140"/>
      <c r="G124" s="140"/>
    </row>
    <row r="125" spans="1:7" x14ac:dyDescent="0.2">
      <c r="A125" s="140"/>
      <c r="B125" s="140"/>
      <c r="C125" s="140"/>
      <c r="D125" s="140"/>
      <c r="E125" s="147"/>
      <c r="F125" s="140"/>
      <c r="G125" s="140"/>
    </row>
    <row r="126" spans="1:7" x14ac:dyDescent="0.2">
      <c r="A126" s="140"/>
      <c r="B126" s="140"/>
      <c r="C126" s="140"/>
      <c r="D126" s="140"/>
      <c r="E126" s="147"/>
      <c r="F126" s="140"/>
      <c r="G126" s="140"/>
    </row>
    <row r="127" spans="1:7" x14ac:dyDescent="0.2">
      <c r="A127" s="140"/>
      <c r="B127" s="140"/>
      <c r="C127" s="140"/>
      <c r="D127" s="140"/>
      <c r="E127" s="147"/>
      <c r="F127" s="140"/>
      <c r="G127" s="140"/>
    </row>
  </sheetData>
  <sheetProtection password="DD5D" sheet="1" objects="1" scenarios="1" selectLockedCells="1"/>
  <mergeCells count="17">
    <mergeCell ref="C14:G14"/>
    <mergeCell ref="A1:G1"/>
    <mergeCell ref="A3:B3"/>
    <mergeCell ref="A4:B4"/>
    <mergeCell ref="E4:G4"/>
    <mergeCell ref="C11:G11"/>
    <mergeCell ref="C26:G26"/>
    <mergeCell ref="C20:G20"/>
    <mergeCell ref="C22:G22"/>
    <mergeCell ref="C18:E18"/>
    <mergeCell ref="C30:E30"/>
    <mergeCell ref="C42:G42"/>
    <mergeCell ref="C44:E44"/>
    <mergeCell ref="C48:E48"/>
    <mergeCell ref="C34:E34"/>
    <mergeCell ref="C40:E40"/>
    <mergeCell ref="C36:E36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 Ing.</cp:lastModifiedBy>
  <cp:lastPrinted>2017-04-18T10:07:15Z</cp:lastPrinted>
  <dcterms:created xsi:type="dcterms:W3CDTF">2017-04-18T08:57:12Z</dcterms:created>
  <dcterms:modified xsi:type="dcterms:W3CDTF">2017-06-12T16:07:56Z</dcterms:modified>
</cp:coreProperties>
</file>